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Decontamination data\Decontamination 3\"/>
    </mc:Choice>
  </mc:AlternateContent>
  <bookViews>
    <workbookView xWindow="-105" yWindow="-105" windowWidth="23250" windowHeight="12570" activeTab="2"/>
  </bookViews>
  <sheets>
    <sheet name="Sheet1" sheetId="1" r:id="rId1"/>
    <sheet name="Sheet2" sheetId="3" r:id="rId2"/>
    <sheet name="Sheet3" sheetId="4" r:id="rId3"/>
    <sheet name="ValueList_Helper" sheetId="2" state="hidden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Z11" i="4" l="1"/>
  <c r="Z10" i="4"/>
  <c r="AL8" i="4"/>
  <c r="Z7" i="4"/>
  <c r="Z6" i="4"/>
  <c r="AL4" i="4"/>
  <c r="Z3" i="4"/>
  <c r="D53" i="4"/>
  <c r="D54" i="4"/>
  <c r="D55" i="4"/>
  <c r="D56" i="4"/>
  <c r="D57" i="4"/>
  <c r="D58" i="4"/>
  <c r="D59" i="4"/>
  <c r="D60" i="4"/>
  <c r="D52" i="4"/>
  <c r="AR10" i="4"/>
  <c r="AR9" i="4"/>
  <c r="AR8" i="4"/>
  <c r="AR6" i="4"/>
  <c r="AR5" i="4"/>
  <c r="AR4" i="4"/>
  <c r="AL10" i="4"/>
  <c r="AL9" i="4"/>
  <c r="AL6" i="4"/>
  <c r="AL5" i="4"/>
  <c r="AF10" i="4"/>
  <c r="AF9" i="4"/>
  <c r="AF8" i="4"/>
  <c r="AF7" i="4"/>
  <c r="AF6" i="4"/>
  <c r="AF5" i="4"/>
  <c r="AF4" i="4"/>
  <c r="AF3" i="4"/>
  <c r="Z9" i="4"/>
  <c r="Z8" i="4"/>
  <c r="Z5" i="4"/>
  <c r="Z4" i="4"/>
  <c r="T10" i="4"/>
  <c r="T9" i="4"/>
  <c r="T8" i="4"/>
  <c r="T6" i="4"/>
  <c r="T5" i="4"/>
  <c r="T4" i="4"/>
  <c r="N10" i="4"/>
  <c r="N9" i="4"/>
  <c r="N6" i="4"/>
  <c r="N5" i="4"/>
  <c r="H4" i="4"/>
  <c r="H5" i="4"/>
  <c r="H8" i="4"/>
  <c r="H9" i="4"/>
  <c r="H3" i="4"/>
  <c r="AF11" i="4" l="1"/>
  <c r="H11" i="4"/>
  <c r="H7" i="4"/>
  <c r="N3" i="4"/>
  <c r="N7" i="4"/>
  <c r="N11" i="4"/>
  <c r="AL3" i="4"/>
  <c r="AL7" i="4"/>
  <c r="AL11" i="4"/>
  <c r="H10" i="4"/>
  <c r="H6" i="4"/>
  <c r="N4" i="4"/>
  <c r="N8" i="4"/>
  <c r="T3" i="4"/>
  <c r="T7" i="4"/>
  <c r="T11" i="4"/>
  <c r="AR3" i="4"/>
  <c r="AR7" i="4"/>
  <c r="AR11" i="4"/>
  <c r="I3" i="4" l="1"/>
  <c r="AQ11" i="4"/>
  <c r="AQ10" i="4"/>
  <c r="AQ9" i="4"/>
  <c r="AQ8" i="4"/>
  <c r="AQ7" i="4"/>
  <c r="AQ6" i="4"/>
  <c r="AQ5" i="4"/>
  <c r="AQ4" i="4"/>
  <c r="AQ3" i="4"/>
  <c r="AK11" i="4"/>
  <c r="AK10" i="4"/>
  <c r="AK9" i="4"/>
  <c r="AK8" i="4"/>
  <c r="AK7" i="4"/>
  <c r="AK6" i="4"/>
  <c r="AK5" i="4"/>
  <c r="AK4" i="4"/>
  <c r="AK3" i="4"/>
  <c r="AE11" i="4"/>
  <c r="AE10" i="4"/>
  <c r="AE9" i="4"/>
  <c r="AE8" i="4"/>
  <c r="AE7" i="4"/>
  <c r="AE6" i="4"/>
  <c r="AE5" i="4"/>
  <c r="AE4" i="4"/>
  <c r="AE3" i="4"/>
  <c r="Y11" i="4"/>
  <c r="Y10" i="4"/>
  <c r="Y9" i="4"/>
  <c r="Y8" i="4"/>
  <c r="Y7" i="4"/>
  <c r="Y6" i="4"/>
  <c r="Y5" i="4"/>
  <c r="Y4" i="4"/>
  <c r="Y3" i="4"/>
  <c r="S11" i="4"/>
  <c r="S10" i="4"/>
  <c r="S9" i="4"/>
  <c r="S8" i="4"/>
  <c r="S7" i="4"/>
  <c r="S6" i="4"/>
  <c r="S5" i="4"/>
  <c r="S4" i="4"/>
  <c r="S3" i="4"/>
  <c r="M11" i="4"/>
  <c r="M10" i="4"/>
  <c r="M9" i="4"/>
  <c r="M8" i="4"/>
  <c r="M7" i="4"/>
  <c r="M6" i="4"/>
  <c r="M5" i="4"/>
  <c r="M4" i="4"/>
  <c r="M3" i="4"/>
  <c r="I11" i="4"/>
  <c r="I7" i="4"/>
  <c r="AO11" i="4"/>
  <c r="AS11" i="4" s="1"/>
  <c r="AO10" i="4"/>
  <c r="AS10" i="4" s="1"/>
  <c r="AO9" i="4"/>
  <c r="AS9" i="4" s="1"/>
  <c r="AO8" i="4"/>
  <c r="AS8" i="4" s="1"/>
  <c r="AO7" i="4"/>
  <c r="AS7" i="4" s="1"/>
  <c r="AO6" i="4"/>
  <c r="AS6" i="4" s="1"/>
  <c r="AO5" i="4"/>
  <c r="AS5" i="4" s="1"/>
  <c r="AO4" i="4"/>
  <c r="AS4" i="4" s="1"/>
  <c r="AO3" i="4"/>
  <c r="AS3" i="4" s="1"/>
  <c r="AI11" i="4"/>
  <c r="AM11" i="4" s="1"/>
  <c r="AI10" i="4"/>
  <c r="AM10" i="4" s="1"/>
  <c r="AI9" i="4"/>
  <c r="AM9" i="4" s="1"/>
  <c r="AI8" i="4"/>
  <c r="AM8" i="4" s="1"/>
  <c r="AI7" i="4"/>
  <c r="AM7" i="4" s="1"/>
  <c r="AI6" i="4"/>
  <c r="AM6" i="4" s="1"/>
  <c r="AI5" i="4"/>
  <c r="AM5" i="4" s="1"/>
  <c r="AI4" i="4"/>
  <c r="AM4" i="4" s="1"/>
  <c r="AI3" i="4"/>
  <c r="AM3" i="4" s="1"/>
  <c r="AC11" i="4"/>
  <c r="AG11" i="4" s="1"/>
  <c r="AC10" i="4"/>
  <c r="AG10" i="4" s="1"/>
  <c r="AC9" i="4"/>
  <c r="AG9" i="4" s="1"/>
  <c r="AC8" i="4"/>
  <c r="AG8" i="4" s="1"/>
  <c r="AC7" i="4"/>
  <c r="AG7" i="4" s="1"/>
  <c r="AC6" i="4"/>
  <c r="AG6" i="4" s="1"/>
  <c r="AC5" i="4"/>
  <c r="AG5" i="4" s="1"/>
  <c r="AC4" i="4"/>
  <c r="AG4" i="4" s="1"/>
  <c r="AC3" i="4"/>
  <c r="AG3" i="4" s="1"/>
  <c r="W11" i="4"/>
  <c r="AA11" i="4" s="1"/>
  <c r="W10" i="4"/>
  <c r="AA10" i="4" s="1"/>
  <c r="W9" i="4"/>
  <c r="AA9" i="4" s="1"/>
  <c r="W8" i="4"/>
  <c r="AA8" i="4" s="1"/>
  <c r="W7" i="4"/>
  <c r="AA7" i="4" s="1"/>
  <c r="W6" i="4"/>
  <c r="AA6" i="4" s="1"/>
  <c r="W5" i="4"/>
  <c r="AA5" i="4" s="1"/>
  <c r="W4" i="4"/>
  <c r="AA4" i="4" s="1"/>
  <c r="W3" i="4"/>
  <c r="AA3" i="4" s="1"/>
  <c r="Q11" i="4"/>
  <c r="U11" i="4" s="1"/>
  <c r="Q10" i="4"/>
  <c r="U10" i="4" s="1"/>
  <c r="Q9" i="4"/>
  <c r="U9" i="4" s="1"/>
  <c r="Q8" i="4"/>
  <c r="U8" i="4" s="1"/>
  <c r="Q7" i="4"/>
  <c r="U7" i="4" s="1"/>
  <c r="Q6" i="4"/>
  <c r="U6" i="4" s="1"/>
  <c r="Q5" i="4"/>
  <c r="U5" i="4" s="1"/>
  <c r="Q4" i="4"/>
  <c r="U4" i="4" s="1"/>
  <c r="Q3" i="4"/>
  <c r="U3" i="4" s="1"/>
  <c r="K11" i="4"/>
  <c r="O11" i="4" s="1"/>
  <c r="K10" i="4"/>
  <c r="O10" i="4" s="1"/>
  <c r="K9" i="4"/>
  <c r="O9" i="4" s="1"/>
  <c r="K8" i="4"/>
  <c r="O8" i="4" s="1"/>
  <c r="K7" i="4"/>
  <c r="O7" i="4" s="1"/>
  <c r="K6" i="4"/>
  <c r="O6" i="4" s="1"/>
  <c r="K5" i="4"/>
  <c r="O5" i="4" s="1"/>
  <c r="K4" i="4"/>
  <c r="O4" i="4" s="1"/>
  <c r="K3" i="4"/>
  <c r="O3" i="4" s="1"/>
  <c r="E4" i="4"/>
  <c r="I4" i="4" s="1"/>
  <c r="E5" i="4"/>
  <c r="I5" i="4" s="1"/>
  <c r="E6" i="4"/>
  <c r="I6" i="4" s="1"/>
  <c r="E7" i="4"/>
  <c r="E8" i="4"/>
  <c r="I8" i="4" s="1"/>
  <c r="E9" i="4"/>
  <c r="I9" i="4" s="1"/>
  <c r="E10" i="4"/>
  <c r="I10" i="4" s="1"/>
  <c r="E11" i="4"/>
  <c r="E3" i="4"/>
  <c r="G4" i="4"/>
  <c r="G5" i="4"/>
  <c r="G6" i="4"/>
  <c r="G7" i="4"/>
  <c r="G8" i="4"/>
  <c r="G9" i="4"/>
  <c r="G10" i="4"/>
  <c r="G11" i="4"/>
  <c r="G3" i="4"/>
  <c r="BD4" i="3" l="1"/>
  <c r="BD5" i="3"/>
  <c r="BD6" i="3"/>
  <c r="BD7" i="3"/>
  <c r="BD8" i="3"/>
  <c r="BD9" i="3"/>
  <c r="BD10" i="3"/>
  <c r="BD11" i="3"/>
  <c r="BD12" i="3"/>
  <c r="BD13" i="3"/>
  <c r="BD14" i="3"/>
  <c r="BD15" i="3"/>
  <c r="BD16" i="3"/>
  <c r="BD17" i="3"/>
  <c r="BD18" i="3"/>
  <c r="BD19" i="3"/>
  <c r="BD20" i="3"/>
  <c r="BD21" i="3"/>
  <c r="BD22" i="3"/>
  <c r="BD23" i="3"/>
  <c r="BD24" i="3"/>
  <c r="BD25" i="3"/>
  <c r="BD26" i="3"/>
  <c r="BD27" i="3"/>
  <c r="BD3" i="3"/>
  <c r="AV4" i="3"/>
  <c r="AV5" i="3"/>
  <c r="AV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3" i="3"/>
  <c r="AN4" i="3"/>
  <c r="AN5" i="3"/>
  <c r="AN6" i="3"/>
  <c r="AN7" i="3"/>
  <c r="AN8" i="3"/>
  <c r="AN9" i="3"/>
  <c r="AN10" i="3"/>
  <c r="AN11" i="3"/>
  <c r="AN12" i="3"/>
  <c r="AN13" i="3"/>
  <c r="AN14" i="3"/>
  <c r="AN15" i="3"/>
  <c r="AN16" i="3"/>
  <c r="AN17" i="3"/>
  <c r="AN18" i="3"/>
  <c r="AN19" i="3"/>
  <c r="AN20" i="3"/>
  <c r="AN21" i="3"/>
  <c r="AN22" i="3"/>
  <c r="AN23" i="3"/>
  <c r="AN24" i="3"/>
  <c r="AN25" i="3"/>
  <c r="AN26" i="3"/>
  <c r="AN27" i="3"/>
  <c r="AN3" i="3"/>
  <c r="AF4" i="3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3" i="3"/>
  <c r="BB37" i="3" l="1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B7" i="3"/>
  <c r="BB6" i="3"/>
  <c r="BB5" i="3"/>
  <c r="BB4" i="3"/>
  <c r="BB3" i="3"/>
  <c r="AT37" i="3"/>
  <c r="AT36" i="3"/>
  <c r="AT35" i="3"/>
  <c r="AT34" i="3"/>
  <c r="AT33" i="3"/>
  <c r="AT32" i="3"/>
  <c r="AT31" i="3"/>
  <c r="AT30" i="3"/>
  <c r="AT29" i="3"/>
  <c r="AT28" i="3"/>
  <c r="AT27" i="3"/>
  <c r="AT26" i="3"/>
  <c r="AT25" i="3"/>
  <c r="AT24" i="3"/>
  <c r="AT23" i="3"/>
  <c r="AT22" i="3"/>
  <c r="AT21" i="3"/>
  <c r="AT20" i="3"/>
  <c r="AT19" i="3"/>
  <c r="AT18" i="3"/>
  <c r="AT17" i="3"/>
  <c r="AT16" i="3"/>
  <c r="AT15" i="3"/>
  <c r="AT14" i="3"/>
  <c r="AT13" i="3"/>
  <c r="AT12" i="3"/>
  <c r="AT11" i="3"/>
  <c r="AT10" i="3"/>
  <c r="AT9" i="3"/>
  <c r="AT8" i="3"/>
  <c r="AT7" i="3"/>
  <c r="AT6" i="3"/>
  <c r="AT5" i="3"/>
  <c r="AT4" i="3"/>
  <c r="AT3" i="3"/>
  <c r="AL37" i="3"/>
  <c r="AL36" i="3"/>
  <c r="AL35" i="3"/>
  <c r="AL34" i="3"/>
  <c r="AL33" i="3"/>
  <c r="AL32" i="3"/>
  <c r="AL31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2" i="3"/>
  <c r="AL11" i="3"/>
  <c r="AL10" i="3"/>
  <c r="AL9" i="3"/>
  <c r="AL8" i="3"/>
  <c r="AL7" i="3"/>
  <c r="AL6" i="3"/>
  <c r="AL5" i="3"/>
  <c r="AL4" i="3"/>
  <c r="AL3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AD4" i="3"/>
  <c r="AD3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V4" i="3"/>
  <c r="V3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" i="3"/>
  <c r="BW10" i="3" l="1"/>
  <c r="BW9" i="3"/>
  <c r="BT10" i="3"/>
  <c r="BT9" i="3"/>
  <c r="BY9" i="3" s="1"/>
  <c r="BQ10" i="3"/>
  <c r="BQ9" i="3"/>
  <c r="BN10" i="3"/>
  <c r="BN9" i="3"/>
  <c r="BK10" i="3"/>
  <c r="BY10" i="3" s="1"/>
  <c r="BK9" i="3"/>
  <c r="BH10" i="3"/>
  <c r="BH9" i="3"/>
  <c r="BY4" i="3"/>
  <c r="BY5" i="3"/>
  <c r="BY6" i="3"/>
  <c r="BY7" i="3"/>
  <c r="BY8" i="3"/>
  <c r="BY11" i="3"/>
  <c r="BY12" i="3"/>
  <c r="BY13" i="3"/>
  <c r="BY14" i="3"/>
  <c r="BY15" i="3"/>
  <c r="BY16" i="3"/>
  <c r="BY17" i="3"/>
  <c r="BY18" i="3"/>
  <c r="BY19" i="3"/>
  <c r="BY20" i="3"/>
  <c r="BY21" i="3"/>
  <c r="BY22" i="3"/>
  <c r="BY23" i="3"/>
  <c r="BY24" i="3"/>
  <c r="BY25" i="3"/>
  <c r="BY26" i="3"/>
  <c r="BY27" i="3"/>
  <c r="BY28" i="3"/>
  <c r="BY29" i="3"/>
  <c r="BY30" i="3"/>
  <c r="BY31" i="3"/>
  <c r="BY32" i="3"/>
  <c r="BY33" i="3"/>
  <c r="BY34" i="3"/>
  <c r="BY35" i="3"/>
  <c r="BY36" i="3"/>
  <c r="BY37" i="3"/>
  <c r="BY3" i="3"/>
  <c r="CC9" i="3" l="1"/>
  <c r="W9" i="3"/>
  <c r="O9" i="3"/>
  <c r="AM9" i="3"/>
  <c r="AE9" i="3"/>
  <c r="G9" i="3"/>
  <c r="BC9" i="3"/>
  <c r="AU9" i="3"/>
  <c r="CC25" i="3"/>
  <c r="AM25" i="3"/>
  <c r="G25" i="3"/>
  <c r="W25" i="3"/>
  <c r="O25" i="3"/>
  <c r="BC25" i="3"/>
  <c r="AE25" i="3"/>
  <c r="AU25" i="3"/>
  <c r="CC21" i="3"/>
  <c r="AE21" i="3"/>
  <c r="O21" i="3"/>
  <c r="BC21" i="3"/>
  <c r="AM21" i="3"/>
  <c r="W21" i="3"/>
  <c r="AU21" i="3"/>
  <c r="G21" i="3"/>
  <c r="CC17" i="3"/>
  <c r="G17" i="3"/>
  <c r="BC17" i="3"/>
  <c r="W17" i="3"/>
  <c r="AE17" i="3"/>
  <c r="AU17" i="3"/>
  <c r="O17" i="3"/>
  <c r="AM17" i="3"/>
  <c r="CC13" i="3"/>
  <c r="AU13" i="3"/>
  <c r="W13" i="3"/>
  <c r="O13" i="3"/>
  <c r="AM13" i="3"/>
  <c r="AE13" i="3"/>
  <c r="G13" i="3"/>
  <c r="BC13" i="3"/>
  <c r="CC8" i="3"/>
  <c r="O8" i="3"/>
  <c r="AE8" i="3"/>
  <c r="AU8" i="3"/>
  <c r="AM8" i="3"/>
  <c r="BC8" i="3"/>
  <c r="W8" i="3"/>
  <c r="G8" i="3"/>
  <c r="CC4" i="3"/>
  <c r="O4" i="3"/>
  <c r="G4" i="3"/>
  <c r="W4" i="3"/>
  <c r="AU4" i="3"/>
  <c r="BC4" i="3"/>
  <c r="AM4" i="3"/>
  <c r="AE4" i="3"/>
  <c r="G10" i="3"/>
  <c r="CC10" i="3"/>
  <c r="AE10" i="3"/>
  <c r="BC10" i="3"/>
  <c r="AU10" i="3"/>
  <c r="O10" i="3"/>
  <c r="AM10" i="3"/>
  <c r="W10" i="3"/>
  <c r="CC24" i="3"/>
  <c r="O24" i="3"/>
  <c r="AU24" i="3"/>
  <c r="AE24" i="3"/>
  <c r="AM24" i="3"/>
  <c r="W24" i="3"/>
  <c r="G24" i="3"/>
  <c r="BC24" i="3"/>
  <c r="CC16" i="3"/>
  <c r="O16" i="3"/>
  <c r="BC16" i="3"/>
  <c r="AM16" i="3"/>
  <c r="W16" i="3"/>
  <c r="G16" i="3"/>
  <c r="AE16" i="3"/>
  <c r="AU16" i="3"/>
  <c r="CC7" i="3"/>
  <c r="O7" i="3"/>
  <c r="G7" i="3"/>
  <c r="BC7" i="3"/>
  <c r="AU7" i="3"/>
  <c r="AM7" i="3"/>
  <c r="AE7" i="3"/>
  <c r="W7" i="3"/>
  <c r="CC27" i="3"/>
  <c r="O27" i="3"/>
  <c r="G27" i="3"/>
  <c r="AM27" i="3"/>
  <c r="W27" i="3"/>
  <c r="AU27" i="3"/>
  <c r="AE27" i="3"/>
  <c r="BC27" i="3"/>
  <c r="CC23" i="3"/>
  <c r="O23" i="3"/>
  <c r="G23" i="3"/>
  <c r="AE23" i="3"/>
  <c r="BC23" i="3"/>
  <c r="AU23" i="3"/>
  <c r="AM23" i="3"/>
  <c r="W23" i="3"/>
  <c r="CC19" i="3"/>
  <c r="G19" i="3"/>
  <c r="O19" i="3"/>
  <c r="AU19" i="3"/>
  <c r="AE19" i="3"/>
  <c r="AM19" i="3"/>
  <c r="BC19" i="3"/>
  <c r="W19" i="3"/>
  <c r="CC15" i="3"/>
  <c r="O15" i="3"/>
  <c r="G15" i="3"/>
  <c r="BC15" i="3"/>
  <c r="AU15" i="3"/>
  <c r="AM15" i="3"/>
  <c r="W15" i="3"/>
  <c r="AE15" i="3"/>
  <c r="CC11" i="3"/>
  <c r="O11" i="3"/>
  <c r="G11" i="3"/>
  <c r="W11" i="3"/>
  <c r="AE11" i="3"/>
  <c r="AU11" i="3"/>
  <c r="AM11" i="3"/>
  <c r="BC11" i="3"/>
  <c r="G6" i="3"/>
  <c r="CC6" i="3"/>
  <c r="O6" i="3"/>
  <c r="W6" i="3"/>
  <c r="AM6" i="3"/>
  <c r="AE6" i="3"/>
  <c r="AU6" i="3"/>
  <c r="BC6" i="3"/>
  <c r="CC20" i="3"/>
  <c r="O20" i="3"/>
  <c r="AU20" i="3"/>
  <c r="G20" i="3"/>
  <c r="W20" i="3"/>
  <c r="AM20" i="3"/>
  <c r="BC20" i="3"/>
  <c r="AE20" i="3"/>
  <c r="CC12" i="3"/>
  <c r="O12" i="3"/>
  <c r="G12" i="3"/>
  <c r="W12" i="3"/>
  <c r="AE12" i="3"/>
  <c r="BC12" i="3"/>
  <c r="AM12" i="3"/>
  <c r="AU12" i="3"/>
  <c r="O3" i="3"/>
  <c r="CC3" i="3"/>
  <c r="G3" i="3"/>
  <c r="AE3" i="3"/>
  <c r="W3" i="3"/>
  <c r="AM3" i="3"/>
  <c r="BC3" i="3"/>
  <c r="AU3" i="3"/>
  <c r="G26" i="3"/>
  <c r="CC26" i="3"/>
  <c r="AE26" i="3"/>
  <c r="BC26" i="3"/>
  <c r="AM26" i="3"/>
  <c r="W26" i="3"/>
  <c r="O26" i="3"/>
  <c r="AU26" i="3"/>
  <c r="CC22" i="3"/>
  <c r="G22" i="3"/>
  <c r="AM22" i="3"/>
  <c r="W22" i="3"/>
  <c r="AU22" i="3"/>
  <c r="O22" i="3"/>
  <c r="AE22" i="3"/>
  <c r="BC22" i="3"/>
  <c r="G18" i="3"/>
  <c r="CC18" i="3"/>
  <c r="AU18" i="3"/>
  <c r="AE18" i="3"/>
  <c r="AM18" i="3"/>
  <c r="BC18" i="3"/>
  <c r="O18" i="3"/>
  <c r="W18" i="3"/>
  <c r="G14" i="3"/>
  <c r="CC14" i="3"/>
  <c r="AM14" i="3"/>
  <c r="AE14" i="3"/>
  <c r="BC14" i="3"/>
  <c r="O14" i="3"/>
  <c r="W14" i="3"/>
  <c r="AU14" i="3"/>
  <c r="CC5" i="3"/>
  <c r="AE5" i="3"/>
  <c r="O5" i="3"/>
  <c r="AM5" i="3"/>
  <c r="BC5" i="3"/>
  <c r="AU5" i="3"/>
  <c r="W5" i="3"/>
  <c r="G5" i="3"/>
  <c r="CC28" i="3" l="1"/>
  <c r="AE28" i="3"/>
  <c r="AF28" i="3" s="1"/>
  <c r="BC28" i="3"/>
  <c r="BD28" i="3" s="1"/>
  <c r="W28" i="3"/>
  <c r="X28" i="3" s="1"/>
  <c r="AU28" i="3"/>
  <c r="AV28" i="3" s="1"/>
  <c r="O28" i="3"/>
  <c r="P28" i="3"/>
  <c r="AM28" i="3"/>
  <c r="AN28" i="3"/>
  <c r="G28" i="3"/>
  <c r="H28" i="3"/>
  <c r="CC33" i="3"/>
  <c r="CC36" i="3"/>
  <c r="BD35" i="3"/>
  <c r="CC35" i="3"/>
  <c r="BC35" i="3"/>
  <c r="CC31" i="3"/>
  <c r="CC32" i="3"/>
  <c r="CC34" i="3"/>
  <c r="BD30" i="3"/>
  <c r="CC30" i="3"/>
  <c r="AU30" i="3"/>
  <c r="AV30" i="3" s="1"/>
  <c r="BC30" i="3"/>
  <c r="CC37" i="3"/>
  <c r="BC37" i="3"/>
  <c r="BD37" i="3" s="1"/>
  <c r="G29" i="3"/>
  <c r="H29" i="3" s="1"/>
  <c r="CC29" i="3"/>
  <c r="AE36" i="3"/>
  <c r="AF36" i="3"/>
  <c r="AE31" i="3"/>
  <c r="AF31" i="3" s="1"/>
  <c r="AE33" i="3"/>
  <c r="AF33" i="3"/>
  <c r="AU36" i="3"/>
  <c r="AV36" i="3" s="1"/>
  <c r="AU32" i="3"/>
  <c r="AV32" i="3"/>
  <c r="O37" i="3"/>
  <c r="P37" i="3" s="1"/>
  <c r="BC34" i="3"/>
  <c r="BD34" i="3"/>
  <c r="AU35" i="3"/>
  <c r="AV35" i="3" s="1"/>
  <c r="O30" i="3"/>
  <c r="P30" i="3"/>
  <c r="AM30" i="3"/>
  <c r="AN30" i="3" s="1"/>
  <c r="O31" i="3"/>
  <c r="P31" i="3"/>
  <c r="AE34" i="3"/>
  <c r="AF34" i="3" s="1"/>
  <c r="W29" i="3"/>
  <c r="X29" i="3"/>
  <c r="G30" i="3"/>
  <c r="H30" i="3" s="1"/>
  <c r="O36" i="3"/>
  <c r="P36" i="3"/>
  <c r="AM33" i="3"/>
  <c r="AN33" i="3" s="1"/>
  <c r="W36" i="3"/>
  <c r="X36" i="3"/>
  <c r="W34" i="3"/>
  <c r="X34" i="3" s="1"/>
  <c r="W37" i="3"/>
  <c r="X37" i="3"/>
  <c r="O29" i="3"/>
  <c r="P29" i="3" s="1"/>
  <c r="W35" i="3"/>
  <c r="X35" i="3"/>
  <c r="AM36" i="3"/>
  <c r="AN36" i="3" s="1"/>
  <c r="W30" i="3"/>
  <c r="X30" i="3"/>
  <c r="AM32" i="3"/>
  <c r="AN32" i="3" s="1"/>
  <c r="W33" i="3"/>
  <c r="X33" i="3"/>
  <c r="BC33" i="3"/>
  <c r="BD33" i="3"/>
  <c r="O33" i="3"/>
  <c r="P33" i="3"/>
  <c r="BC36" i="3"/>
  <c r="BD36" i="3"/>
  <c r="AM35" i="3"/>
  <c r="AN35" i="3"/>
  <c r="W31" i="3"/>
  <c r="X31" i="3" s="1"/>
  <c r="G32" i="3"/>
  <c r="H32" i="3"/>
  <c r="BC32" i="3"/>
  <c r="BD32" i="3" s="1"/>
  <c r="G34" i="3"/>
  <c r="H34" i="3"/>
  <c r="AU31" i="3"/>
  <c r="AV31" i="3" s="1"/>
  <c r="AM37" i="3"/>
  <c r="AN37" i="3"/>
  <c r="G37" i="3"/>
  <c r="H37" i="3" s="1"/>
  <c r="BC29" i="3"/>
  <c r="BD29" i="3"/>
  <c r="AE37" i="3"/>
  <c r="AF37" i="3" s="1"/>
  <c r="G33" i="3"/>
  <c r="H33" i="3"/>
  <c r="G36" i="3"/>
  <c r="H36" i="3" s="1"/>
  <c r="W32" i="3"/>
  <c r="X32" i="3"/>
  <c r="AM29" i="3"/>
  <c r="AN29" i="3" s="1"/>
  <c r="AM31" i="3"/>
  <c r="AN31" i="3"/>
  <c r="AU29" i="3"/>
  <c r="AV29" i="3" s="1"/>
  <c r="O34" i="3"/>
  <c r="P34" i="3"/>
  <c r="AE30" i="3"/>
  <c r="AF30" i="3" s="1"/>
  <c r="AE29" i="3"/>
  <c r="AF29" i="3"/>
  <c r="G35" i="3"/>
  <c r="H35" i="3"/>
  <c r="AE35" i="3"/>
  <c r="AF35" i="3"/>
  <c r="AU34" i="3"/>
  <c r="AV34" i="3" s="1"/>
  <c r="AU33" i="3"/>
  <c r="AV33" i="3"/>
  <c r="G31" i="3"/>
  <c r="H31" i="3"/>
  <c r="AE32" i="3"/>
  <c r="AF32" i="3"/>
  <c r="AM34" i="3"/>
  <c r="AN34" i="3"/>
  <c r="AU37" i="3"/>
  <c r="AV37" i="3"/>
  <c r="BC31" i="3"/>
  <c r="BD31" i="3"/>
  <c r="O32" i="3"/>
  <c r="P32" i="3"/>
  <c r="O35" i="3"/>
  <c r="P35" i="3" s="1"/>
</calcChain>
</file>

<file path=xl/sharedStrings.xml><?xml version="1.0" encoding="utf-8"?>
<sst xmlns="http://schemas.openxmlformats.org/spreadsheetml/2006/main" count="668" uniqueCount="131">
  <si>
    <t>1.1.2 D100</t>
  </si>
  <si>
    <t>QC2</t>
  </si>
  <si>
    <t>SQStd</t>
  </si>
  <si>
    <t>3.1.3 D100</t>
  </si>
  <si>
    <t xml:space="preserve">185 -&gt; 185  Re ( ISTD )  [ MSMS O2 ] </t>
  </si>
  <si>
    <t>6.1.1 D1000</t>
  </si>
  <si>
    <t>6.1.3 D1000</t>
  </si>
  <si>
    <t xml:space="preserve">153 -&gt; 153  Eu  [ No Gas ] </t>
  </si>
  <si>
    <t>3.1.2 D10</t>
  </si>
  <si>
    <t xml:space="preserve">208 -&gt; 208  Pb  [ No Gas ] </t>
  </si>
  <si>
    <t>Spike</t>
  </si>
  <si>
    <t xml:space="preserve">56 -&gt; 72  Fe  [ MSMS O2 ] </t>
  </si>
  <si>
    <t>3.1.3 D10</t>
  </si>
  <si>
    <t>2</t>
  </si>
  <si>
    <t>6.1.1 D10</t>
  </si>
  <si>
    <t>Sample</t>
  </si>
  <si>
    <t>Level</t>
  </si>
  <si>
    <t>5 ppb</t>
  </si>
  <si>
    <t>75 ppb</t>
  </si>
  <si>
    <t>SQBlk</t>
  </si>
  <si>
    <t>3.1.3 D1000</t>
  </si>
  <si>
    <t>&lt;0.000</t>
  </si>
  <si>
    <t>2 % HNO3</t>
  </si>
  <si>
    <t>3.1.1 D100</t>
  </si>
  <si>
    <t>3.1.1 D10</t>
  </si>
  <si>
    <t xml:space="preserve">60 -&gt; 60  Ni  [ No Gas ] </t>
  </si>
  <si>
    <t>DriftChk</t>
  </si>
  <si>
    <t>FQBlk</t>
  </si>
  <si>
    <t xml:space="preserve">238 -&gt; 238  U  [ No Gas ] </t>
  </si>
  <si>
    <t>IsoStd</t>
  </si>
  <si>
    <t>Bkgnd</t>
  </si>
  <si>
    <t xml:space="preserve">88 -&gt; 88  Sr  [ No Gas ] </t>
  </si>
  <si>
    <t xml:space="preserve">56 -&gt; 56  Fe  [ No Gas ] </t>
  </si>
  <si>
    <t xml:space="preserve">187 -&gt; 187  Re ( ISTD )  [ MSMS O2 ] </t>
  </si>
  <si>
    <t>CalBlk</t>
  </si>
  <si>
    <t>SQISTD</t>
  </si>
  <si>
    <t xml:space="preserve">115 -&gt; 115  In ( ISTD )  [ MSMS O2 ] </t>
  </si>
  <si>
    <t>6.1.2 D100</t>
  </si>
  <si>
    <t xml:space="preserve">59 -&gt; 59  Co  [ No Gas ] </t>
  </si>
  <si>
    <t>3.1.2 D100</t>
  </si>
  <si>
    <t>100 ppb</t>
  </si>
  <si>
    <t>3.1.2 D1000</t>
  </si>
  <si>
    <t>6.1.3 D10</t>
  </si>
  <si>
    <t>BlkVrfy</t>
  </si>
  <si>
    <t>QC4</t>
  </si>
  <si>
    <t>6.1.2 D1000</t>
  </si>
  <si>
    <t>3</t>
  </si>
  <si>
    <t>QC3</t>
  </si>
  <si>
    <t>DilStd</t>
  </si>
  <si>
    <t>1.1.3 D1000</t>
  </si>
  <si>
    <t>Type</t>
  </si>
  <si>
    <t>8</t>
  </si>
  <si>
    <t xml:space="preserve">185 -&gt; 185  Re ( ISTD )  [ No Gas ] </t>
  </si>
  <si>
    <t>Acq. Date-Time</t>
  </si>
  <si>
    <t>6.1.3 D100</t>
  </si>
  <si>
    <t>CalStd</t>
  </si>
  <si>
    <t>1.1.1 D1000</t>
  </si>
  <si>
    <t>25 ppb</t>
  </si>
  <si>
    <t xml:space="preserve">133 -&gt; 133  Cs  [ No Gas ] </t>
  </si>
  <si>
    <t>1.1.3 D10</t>
  </si>
  <si>
    <t>1</t>
  </si>
  <si>
    <t>1 ppb</t>
  </si>
  <si>
    <t>QC1</t>
  </si>
  <si>
    <t xml:space="preserve">56 -&gt; 56  Fe  [ MSMS O2 ] </t>
  </si>
  <si>
    <t>1.1.2 D1000</t>
  </si>
  <si>
    <t>ISTD Recovery %</t>
  </si>
  <si>
    <t>CPS RSD</t>
  </si>
  <si>
    <t>CPS</t>
  </si>
  <si>
    <t>6.1.1 D100</t>
  </si>
  <si>
    <t>QC5</t>
  </si>
  <si>
    <t xml:space="preserve">115 -&gt; 115  In ( ISTD )  [ No Gas ] </t>
  </si>
  <si>
    <t>6.1.2 D10</t>
  </si>
  <si>
    <t>1.1.3 D100</t>
  </si>
  <si>
    <t>Spike Ref</t>
  </si>
  <si>
    <t>Sample Name</t>
  </si>
  <si>
    <t>0 ppb</t>
  </si>
  <si>
    <t>CICSpike</t>
  </si>
  <si>
    <t/>
  </si>
  <si>
    <t xml:space="preserve">187 -&gt; 187  Re ( ISTD )  [ No Gas ] </t>
  </si>
  <si>
    <t>4</t>
  </si>
  <si>
    <t>7</t>
  </si>
  <si>
    <t>Conc. [ ppb ]</t>
  </si>
  <si>
    <t>1.1.1 D100</t>
  </si>
  <si>
    <t>6</t>
  </si>
  <si>
    <t>1.1.2 D10</t>
  </si>
  <si>
    <t>3.1.1 D1000</t>
  </si>
  <si>
    <t>1.1.1 D10</t>
  </si>
  <si>
    <t>5</t>
  </si>
  <si>
    <t>Rjct</t>
  </si>
  <si>
    <t>50 ppb</t>
  </si>
  <si>
    <t>10 ppb</t>
  </si>
  <si>
    <t>Fe corrected</t>
  </si>
  <si>
    <t>CPS Blk corr</t>
  </si>
  <si>
    <t>CPS ISTD corr</t>
  </si>
  <si>
    <t>Conc (ppb)</t>
  </si>
  <si>
    <t>Co corrected</t>
  </si>
  <si>
    <t>Ni corrected</t>
  </si>
  <si>
    <t>Cs corrected</t>
  </si>
  <si>
    <t>Eu corrected</t>
  </si>
  <si>
    <t>Pb corrected</t>
  </si>
  <si>
    <t>U corrected</t>
  </si>
  <si>
    <t>ISTD average</t>
  </si>
  <si>
    <t>ISTD from dilutions</t>
  </si>
  <si>
    <t>Actual ISTD conc correction</t>
  </si>
  <si>
    <t>Dilution factor of sample</t>
  </si>
  <si>
    <t>Mass of sample added (g)</t>
  </si>
  <si>
    <t>Conc in solution (ppm)</t>
  </si>
  <si>
    <t>Mass of element added (ug)</t>
  </si>
  <si>
    <t>Mass in eluate (ug)</t>
  </si>
  <si>
    <t>DF</t>
  </si>
  <si>
    <t>Conc (ppm)</t>
  </si>
  <si>
    <t>Mass of eluate (g)</t>
  </si>
  <si>
    <t>Fe</t>
  </si>
  <si>
    <t>Co</t>
  </si>
  <si>
    <t>Ni</t>
  </si>
  <si>
    <t>Cs</t>
  </si>
  <si>
    <t>Eu</t>
  </si>
  <si>
    <t>Pb</t>
  </si>
  <si>
    <t>U</t>
  </si>
  <si>
    <t>Empty mass</t>
  </si>
  <si>
    <t>Full mass</t>
  </si>
  <si>
    <t>1.1.1 E Conc</t>
  </si>
  <si>
    <t>1.1.2 E Conc</t>
  </si>
  <si>
    <t>1.1.3 E Conc</t>
  </si>
  <si>
    <t>3.1.1 E Conc</t>
  </si>
  <si>
    <t>3.1.2 E Conc</t>
  </si>
  <si>
    <t>3.1.3 E Conc</t>
  </si>
  <si>
    <t>6.1.1 E Conc</t>
  </si>
  <si>
    <t>6.1.2 E Conc</t>
  </si>
  <si>
    <t>6.1.3 E Conc</t>
  </si>
  <si>
    <t>Eluate 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</si>
</sst>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/dd\ h:mm\ AM/PM"/>
    <numFmt numFmtId="165" formatCode="0.000000"/>
  </numFmts>
  <fonts count="3" x14ac:knownFonts="1"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sz val="9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164" fontId="2" fillId="0" borderId="2" xfId="0" applyNumberFormat="1" applyFont="1" applyBorder="1" applyAlignment="1">
      <alignment horizontal="left" vertical="top"/>
    </xf>
    <xf numFmtId="0" fontId="2" fillId="3" borderId="2" xfId="0" applyFont="1" applyFill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2" fillId="0" borderId="5" xfId="0" applyFont="1" applyFill="1" applyBorder="1" applyAlignment="1">
      <alignment horizontal="right" vertical="top"/>
    </xf>
    <xf numFmtId="0" fontId="1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top"/>
    </xf>
    <xf numFmtId="0" fontId="0" fillId="4" borderId="0" xfId="0" applyFill="1"/>
    <xf numFmtId="0" fontId="0" fillId="0" borderId="0" xfId="0" applyFill="1"/>
    <xf numFmtId="165" fontId="0" fillId="0" borderId="0" xfId="0" applyNumberFormat="1"/>
    <xf numFmtId="0" fontId="2" fillId="0" borderId="4" xfId="0" applyFont="1" applyBorder="1" applyAlignment="1">
      <alignment horizontal="left" vertical="top"/>
    </xf>
    <xf numFmtId="0" fontId="0" fillId="5" borderId="2" xfId="0" applyFill="1" applyBorder="1"/>
    <xf numFmtId="0" fontId="0" fillId="0" borderId="0" xfId="0" applyFill="1" applyBorder="1"/>
    <xf numFmtId="2" fontId="0" fillId="0" borderId="0" xfId="0" applyNumberFormat="1"/>
    <xf numFmtId="1" fontId="0" fillId="0" borderId="0" xfId="0" applyNumberFormat="1"/>
    <xf numFmtId="0" fontId="0" fillId="0" borderId="2" xfId="0" applyBorder="1"/>
    <xf numFmtId="1" fontId="0" fillId="0" borderId="2" xfId="0" applyNumberFormat="1" applyBorder="1"/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Sheet2!$F$1</c:f>
              <c:strCache>
                <c:ptCount val="1"/>
                <c:pt idx="0">
                  <c:v>Fe 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Sheet2!$E$3:$E$10</c:f>
              <c:numCache>
                <c:formatCode>General</c:formatCode>
                <c:ptCount val="8"/>
                <c:pt idx="0">
                  <c:v>0</c:v>
                </c:pt>
                <c:pt idx="1">
                  <c:v>1.0320648398636261</c:v>
                </c:pt>
                <c:pt idx="2">
                  <c:v>5.0781810177206319</c:v>
                </c:pt>
                <c:pt idx="3">
                  <c:v>10.170394361633061</c:v>
                </c:pt>
                <c:pt idx="4">
                  <c:v>25.028382461038468</c:v>
                </c:pt>
                <c:pt idx="5">
                  <c:v>50.129154127027</c:v>
                </c:pt>
                <c:pt idx="6">
                  <c:v>75.258806239877259</c:v>
                </c:pt>
                <c:pt idx="7">
                  <c:v>100.27822893996554</c:v>
                </c:pt>
              </c:numCache>
            </c:numRef>
          </c:xVal>
          <c:yVal>
            <c:numRef>
              <c:f>Sheet2!$G$3:$G$10</c:f>
              <c:numCache>
                <c:formatCode>General</c:formatCode>
                <c:ptCount val="8"/>
                <c:pt idx="0">
                  <c:v>0</c:v>
                </c:pt>
                <c:pt idx="1">
                  <c:v>19644.628798118796</c:v>
                </c:pt>
                <c:pt idx="2">
                  <c:v>86254.035043761716</c:v>
                </c:pt>
                <c:pt idx="3">
                  <c:v>173302.19364969918</c:v>
                </c:pt>
                <c:pt idx="4">
                  <c:v>419672.56939439155</c:v>
                </c:pt>
                <c:pt idx="5">
                  <c:v>831300.72493292822</c:v>
                </c:pt>
                <c:pt idx="6">
                  <c:v>1277983.1393561531</c:v>
                </c:pt>
                <c:pt idx="7">
                  <c:v>1697719.5635948242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F6-4039-9220-854B57038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111896"/>
        <c:axId val="350435856"/>
      </c:scatterChart>
      <c:valAx>
        <c:axId val="31811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435856"/>
        <c:crosses val="autoZero"/>
        <c:crossBetween val="midCat"/>
      </c:valAx>
      <c:valAx>
        <c:axId val="35043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11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Sheet2!$N$1</c:f>
              <c:strCache>
                <c:ptCount val="1"/>
                <c:pt idx="0">
                  <c:v>Co 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Sheet2!$M$3:$M$10</c:f>
              <c:numCache>
                <c:formatCode>General</c:formatCode>
                <c:ptCount val="8"/>
                <c:pt idx="0">
                  <c:v>0</c:v>
                </c:pt>
                <c:pt idx="1">
                  <c:v>0.96425354592036538</c:v>
                </c:pt>
                <c:pt idx="2">
                  <c:v>4.7445217238576189</c:v>
                </c:pt>
                <c:pt idx="3">
                  <c:v>9.502153787071185</c:v>
                </c:pt>
                <c:pt idx="4">
                  <c:v>23.383905356078579</c:v>
                </c:pt>
                <c:pt idx="5">
                  <c:v>46.835443621314951</c:v>
                </c:pt>
                <c:pt idx="6">
                  <c:v>70.313964758381232</c:v>
                </c:pt>
                <c:pt idx="7">
                  <c:v>93.689499050033319</c:v>
                </c:pt>
              </c:numCache>
            </c:numRef>
          </c:xVal>
          <c:yVal>
            <c:numRef>
              <c:f>Sheet2!$O$3:$O$10</c:f>
              <c:numCache>
                <c:formatCode>General</c:formatCode>
                <c:ptCount val="8"/>
                <c:pt idx="0">
                  <c:v>0</c:v>
                </c:pt>
                <c:pt idx="1">
                  <c:v>17871.830446342799</c:v>
                </c:pt>
                <c:pt idx="2">
                  <c:v>86285.578497045935</c:v>
                </c:pt>
                <c:pt idx="3">
                  <c:v>176506.82467943773</c:v>
                </c:pt>
                <c:pt idx="4">
                  <c:v>427694.54172909271</c:v>
                </c:pt>
                <c:pt idx="5">
                  <c:v>857203.2929266172</c:v>
                </c:pt>
                <c:pt idx="6">
                  <c:v>1318228.9211677248</c:v>
                </c:pt>
                <c:pt idx="7">
                  <c:v>1732555.7151390212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DF-41EA-A615-23789ABB3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111896"/>
        <c:axId val="350435856"/>
      </c:scatterChart>
      <c:valAx>
        <c:axId val="31811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435856"/>
        <c:crosses val="autoZero"/>
        <c:crossBetween val="midCat"/>
      </c:valAx>
      <c:valAx>
        <c:axId val="35043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11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Sheet2!$V$1</c:f>
              <c:strCache>
                <c:ptCount val="1"/>
                <c:pt idx="0">
                  <c:v>Ni 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Sheet2!$U$3:$U$10</c:f>
              <c:numCache>
                <c:formatCode>General</c:formatCode>
                <c:ptCount val="8"/>
                <c:pt idx="0">
                  <c:v>0</c:v>
                </c:pt>
                <c:pt idx="1">
                  <c:v>0.95041336631392315</c:v>
                </c:pt>
                <c:pt idx="2">
                  <c:v>4.676422381021208</c:v>
                </c:pt>
                <c:pt idx="3">
                  <c:v>9.3657669253194111</c:v>
                </c:pt>
                <c:pt idx="4">
                  <c:v>23.048270137107963</c:v>
                </c:pt>
                <c:pt idx="5">
                  <c:v>46.163202430801427</c:v>
                </c:pt>
                <c:pt idx="6">
                  <c:v>69.304730304212669</c:v>
                </c:pt>
                <c:pt idx="7">
                  <c:v>92.344749528938848</c:v>
                </c:pt>
              </c:numCache>
            </c:numRef>
          </c:xVal>
          <c:yVal>
            <c:numRef>
              <c:f>Sheet2!$W$3:$W$10</c:f>
              <c:numCache>
                <c:formatCode>General</c:formatCode>
                <c:ptCount val="8"/>
                <c:pt idx="0">
                  <c:v>0</c:v>
                </c:pt>
                <c:pt idx="1">
                  <c:v>4304.2585062186145</c:v>
                </c:pt>
                <c:pt idx="2">
                  <c:v>20836.392452454049</c:v>
                </c:pt>
                <c:pt idx="3">
                  <c:v>41749.958334555799</c:v>
                </c:pt>
                <c:pt idx="4">
                  <c:v>100811.4754616557</c:v>
                </c:pt>
                <c:pt idx="5">
                  <c:v>202301.43038185072</c:v>
                </c:pt>
                <c:pt idx="6">
                  <c:v>304262.90541258885</c:v>
                </c:pt>
                <c:pt idx="7">
                  <c:v>400395.41185269551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5D-41D1-B9C5-747458183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111896"/>
        <c:axId val="350435856"/>
      </c:scatterChart>
      <c:valAx>
        <c:axId val="31811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435856"/>
        <c:crosses val="autoZero"/>
        <c:crossBetween val="midCat"/>
      </c:valAx>
      <c:valAx>
        <c:axId val="35043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11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Sheet2!$AD$1</c:f>
              <c:strCache>
                <c:ptCount val="1"/>
                <c:pt idx="0">
                  <c:v>Cs 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Sheet2!$AC$3:$AC$10</c:f>
              <c:numCache>
                <c:formatCode>General</c:formatCode>
                <c:ptCount val="8"/>
                <c:pt idx="0">
                  <c:v>0</c:v>
                </c:pt>
                <c:pt idx="1">
                  <c:v>0.97689494272487043</c:v>
                </c:pt>
                <c:pt idx="2">
                  <c:v>4.8067225651328584</c:v>
                </c:pt>
                <c:pt idx="3">
                  <c:v>9.6267273466168177</c:v>
                </c:pt>
                <c:pt idx="4">
                  <c:v>23.69046915114664</c:v>
                </c:pt>
                <c:pt idx="5">
                  <c:v>47.449457881191961</c:v>
                </c:pt>
                <c:pt idx="6">
                  <c:v>71.235783229435214</c:v>
                </c:pt>
                <c:pt idx="7">
                  <c:v>94.917771571215823</c:v>
                </c:pt>
              </c:numCache>
            </c:numRef>
          </c:xVal>
          <c:yVal>
            <c:numRef>
              <c:f>Sheet2!$AE$3:$AE$10</c:f>
              <c:numCache>
                <c:formatCode>General</c:formatCode>
                <c:ptCount val="8"/>
                <c:pt idx="0">
                  <c:v>0</c:v>
                </c:pt>
                <c:pt idx="1">
                  <c:v>135558.80823895443</c:v>
                </c:pt>
                <c:pt idx="2">
                  <c:v>652751.95053578657</c:v>
                </c:pt>
                <c:pt idx="3">
                  <c:v>1347079.1015094758</c:v>
                </c:pt>
                <c:pt idx="4">
                  <c:v>3253423.1437111767</c:v>
                </c:pt>
                <c:pt idx="5">
                  <c:v>6456455.5100431945</c:v>
                </c:pt>
                <c:pt idx="6">
                  <c:v>9773618.8273183852</c:v>
                </c:pt>
                <c:pt idx="7">
                  <c:v>12848971.216532612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4C-4ED4-B514-BB5B0283F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111896"/>
        <c:axId val="350435856"/>
      </c:scatterChart>
      <c:valAx>
        <c:axId val="31811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435856"/>
        <c:crosses val="autoZero"/>
        <c:crossBetween val="midCat"/>
      </c:valAx>
      <c:valAx>
        <c:axId val="35043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11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Sheet2!$AL$1</c:f>
              <c:strCache>
                <c:ptCount val="1"/>
                <c:pt idx="0">
                  <c:v>Eu 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Sheet2!$AK$3:$AK$10</c:f>
              <c:numCache>
                <c:formatCode>General</c:formatCode>
                <c:ptCount val="8"/>
                <c:pt idx="0">
                  <c:v>0</c:v>
                </c:pt>
                <c:pt idx="1">
                  <c:v>0.50378907950206409</c:v>
                </c:pt>
                <c:pt idx="2">
                  <c:v>2.4788482677119226</c:v>
                </c:pt>
                <c:pt idx="3">
                  <c:v>4.9645462336427792</c:v>
                </c:pt>
                <c:pt idx="4">
                  <c:v>12.217280614983739</c:v>
                </c:pt>
                <c:pt idx="5">
                  <c:v>24.469897082444049</c:v>
                </c:pt>
                <c:pt idx="6">
                  <c:v>36.736611165846789</c:v>
                </c:pt>
                <c:pt idx="7">
                  <c:v>48.949518189610956</c:v>
                </c:pt>
              </c:numCache>
            </c:numRef>
          </c:xVal>
          <c:yVal>
            <c:numRef>
              <c:f>Sheet2!$AM$3:$AM$10</c:f>
              <c:numCache>
                <c:formatCode>General</c:formatCode>
                <c:ptCount val="8"/>
                <c:pt idx="0">
                  <c:v>0</c:v>
                </c:pt>
                <c:pt idx="1">
                  <c:v>55055.165332406636</c:v>
                </c:pt>
                <c:pt idx="2">
                  <c:v>264722.06655342842</c:v>
                </c:pt>
                <c:pt idx="3">
                  <c:v>540884.95232654922</c:v>
                </c:pt>
                <c:pt idx="4">
                  <c:v>1307511.4495774896</c:v>
                </c:pt>
                <c:pt idx="5">
                  <c:v>2669371.2893688702</c:v>
                </c:pt>
                <c:pt idx="6">
                  <c:v>3992765.5377594884</c:v>
                </c:pt>
                <c:pt idx="7">
                  <c:v>5238660.9386903076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5B-47B5-A65C-990BD0018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111896"/>
        <c:axId val="350435856"/>
      </c:scatterChart>
      <c:valAx>
        <c:axId val="31811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435856"/>
        <c:crosses val="autoZero"/>
        <c:crossBetween val="midCat"/>
      </c:valAx>
      <c:valAx>
        <c:axId val="35043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11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Sheet2!$AT$1</c:f>
              <c:strCache>
                <c:ptCount val="1"/>
                <c:pt idx="0">
                  <c:v>Pb 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Sheet2!$AS$3:$AS$10</c:f>
              <c:numCache>
                <c:formatCode>General</c:formatCode>
                <c:ptCount val="8"/>
                <c:pt idx="0">
                  <c:v>0</c:v>
                </c:pt>
                <c:pt idx="1">
                  <c:v>0.9553110748768695</c:v>
                </c:pt>
                <c:pt idx="2">
                  <c:v>4.7005211097967843</c:v>
                </c:pt>
                <c:pt idx="3">
                  <c:v>9.4140309738845112</c:v>
                </c:pt>
                <c:pt idx="4">
                  <c:v>23.167043414097346</c:v>
                </c:pt>
                <c:pt idx="5">
                  <c:v>46.401092510899147</c:v>
                </c:pt>
                <c:pt idx="6">
                  <c:v>69.661874240834791</c:v>
                </c:pt>
                <c:pt idx="7">
                  <c:v>92.820624223615255</c:v>
                </c:pt>
              </c:numCache>
            </c:numRef>
          </c:xVal>
          <c:yVal>
            <c:numRef>
              <c:f>Sheet2!$AU$3:$AU$10</c:f>
              <c:numCache>
                <c:formatCode>General</c:formatCode>
                <c:ptCount val="8"/>
                <c:pt idx="0">
                  <c:v>0</c:v>
                </c:pt>
                <c:pt idx="1">
                  <c:v>91862.875837726024</c:v>
                </c:pt>
                <c:pt idx="2">
                  <c:v>431101.45895252511</c:v>
                </c:pt>
                <c:pt idx="3">
                  <c:v>890183.98246268276</c:v>
                </c:pt>
                <c:pt idx="4">
                  <c:v>2196419.4409569739</c:v>
                </c:pt>
                <c:pt idx="5">
                  <c:v>4350164.2382366806</c:v>
                </c:pt>
                <c:pt idx="6">
                  <c:v>6546913.8971201116</c:v>
                </c:pt>
                <c:pt idx="7">
                  <c:v>8584283.8344708811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C1-4812-AD53-CC91D4E0E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111896"/>
        <c:axId val="350435856"/>
      </c:scatterChart>
      <c:valAx>
        <c:axId val="31811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435856"/>
        <c:crosses val="autoZero"/>
        <c:crossBetween val="midCat"/>
      </c:valAx>
      <c:valAx>
        <c:axId val="35043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11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Sheet2!$BB$1</c:f>
              <c:strCache>
                <c:ptCount val="1"/>
                <c:pt idx="0">
                  <c:v>U 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Sheet2!$BA$3:$BA$10</c:f>
              <c:numCache>
                <c:formatCode>General</c:formatCode>
                <c:ptCount val="8"/>
                <c:pt idx="0">
                  <c:v>0</c:v>
                </c:pt>
                <c:pt idx="1">
                  <c:v>0.48643186969243885</c:v>
                </c:pt>
                <c:pt idx="2">
                  <c:v>2.3934436981816978</c:v>
                </c:pt>
                <c:pt idx="3">
                  <c:v>4.7935010996909044</c:v>
                </c:pt>
                <c:pt idx="4">
                  <c:v>11.796354652978104</c:v>
                </c:pt>
                <c:pt idx="5">
                  <c:v>23.626827720758577</c:v>
                </c:pt>
                <c:pt idx="6">
                  <c:v>35.470912694711885</c:v>
                </c:pt>
                <c:pt idx="7">
                  <c:v>47.263044441238129</c:v>
                </c:pt>
              </c:numCache>
            </c:numRef>
          </c:xVal>
          <c:yVal>
            <c:numRef>
              <c:f>Sheet2!$BC$3:$BC$10</c:f>
              <c:numCache>
                <c:formatCode>General</c:formatCode>
                <c:ptCount val="8"/>
                <c:pt idx="0">
                  <c:v>0</c:v>
                </c:pt>
                <c:pt idx="1">
                  <c:v>89801.492973244458</c:v>
                </c:pt>
                <c:pt idx="2">
                  <c:v>439293.20635785314</c:v>
                </c:pt>
                <c:pt idx="3">
                  <c:v>891615.22383303195</c:v>
                </c:pt>
                <c:pt idx="4">
                  <c:v>2198049.1273682839</c:v>
                </c:pt>
                <c:pt idx="5">
                  <c:v>4346488.5362946438</c:v>
                </c:pt>
                <c:pt idx="6">
                  <c:v>6534409.1806034213</c:v>
                </c:pt>
                <c:pt idx="7">
                  <c:v>8597059.2997385859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24-49C6-9DFD-C5D7541AC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111896"/>
        <c:axId val="350435856"/>
      </c:scatterChart>
      <c:valAx>
        <c:axId val="31811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435856"/>
        <c:crosses val="autoZero"/>
        <c:crossBetween val="midCat"/>
      </c:valAx>
      <c:valAx>
        <c:axId val="35043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11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575734</xdr:colOff>
      <xdr:row>41</xdr:row>
      <xdr:rowOff>8467</xdr:rowOff>
    </xdr:from>
    <xdr:to>
      <xdr:col>10</xdr:col>
      <xdr:colOff>330200</xdr:colOff>
      <xdr:row>55</xdr:row>
      <xdr:rowOff>143933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345C2C-0AB8-4820-9DC2-CC01E67C92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567266</xdr:colOff>
      <xdr:row>39</xdr:row>
      <xdr:rowOff>59267</xdr:rowOff>
    </xdr:from>
    <xdr:to>
      <xdr:col>17</xdr:col>
      <xdr:colOff>321733</xdr:colOff>
      <xdr:row>54</xdr:row>
      <xdr:rowOff>8467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967A87-84DC-4816-AE78-118B3B37F7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39</xdr:row>
      <xdr:rowOff>0</xdr:rowOff>
    </xdr:from>
    <xdr:to>
      <xdr:col>24</xdr:col>
      <xdr:colOff>364067</xdr:colOff>
      <xdr:row>53</xdr:row>
      <xdr:rowOff>135467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F42776F-4649-47FE-AE22-7FEAB11A73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381000</xdr:colOff>
      <xdr:row>37</xdr:row>
      <xdr:rowOff>143934</xdr:rowOff>
    </xdr:from>
    <xdr:to>
      <xdr:col>31</xdr:col>
      <xdr:colOff>567266</xdr:colOff>
      <xdr:row>52</xdr:row>
      <xdr:rowOff>93134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A5AB58-0892-479F-952F-A40EE5C7C7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448733</xdr:colOff>
      <xdr:row>37</xdr:row>
      <xdr:rowOff>177799</xdr:rowOff>
    </xdr:from>
    <xdr:to>
      <xdr:col>40</xdr:col>
      <xdr:colOff>84666</xdr:colOff>
      <xdr:row>52</xdr:row>
      <xdr:rowOff>126999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766F14D-781A-424E-8941-4A34DF59A2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41</xdr:col>
      <xdr:colOff>152400</xdr:colOff>
      <xdr:row>37</xdr:row>
      <xdr:rowOff>143933</xdr:rowOff>
    </xdr:from>
    <xdr:to>
      <xdr:col>47</xdr:col>
      <xdr:colOff>516467</xdr:colOff>
      <xdr:row>52</xdr:row>
      <xdr:rowOff>93133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A6611EF-83F2-448F-9A6D-D4AA6792C2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49</xdr:col>
      <xdr:colOff>364068</xdr:colOff>
      <xdr:row>38</xdr:row>
      <xdr:rowOff>33867</xdr:rowOff>
    </xdr:from>
    <xdr:to>
      <xdr:col>56</xdr:col>
      <xdr:colOff>110068</xdr:colOff>
      <xdr:row>52</xdr:row>
      <xdr:rowOff>169333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4AC077D-DC0B-4983-A433-0EC78BDCA3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B76"/>
  <sheetViews>
    <sheetView zoomScale="90" zoomScaleNormal="90" workbookViewId="0">
      <selection activeCell="AK1" sqref="AK1:BB76"/>
    </sheetView>
  </sheetViews>
  <sheetFormatPr defaultColWidth="9.140625" defaultRowHeight="15" x14ac:dyDescent="0.25"/>
  <cols>
    <col min="1" max="1" width="4" customWidth="1"/>
    <col min="2" max="2" width="21.140625" customWidth="1"/>
    <col min="3" max="3" width="5.85546875" customWidth="1"/>
    <col min="4" max="4" width="12.42578125" customWidth="1"/>
    <col min="5" max="5" width="11" customWidth="1"/>
    <col min="6" max="6" width="4.28515625" customWidth="1"/>
    <col min="7" max="7" width="11.7109375" customWidth="1"/>
    <col min="8" max="8" width="9" customWidth="1"/>
    <col min="9" max="9" width="11.140625" customWidth="1"/>
    <col min="10" max="10" width="11.7109375" customWidth="1"/>
    <col min="11" max="11" width="9" customWidth="1"/>
    <col min="12" max="12" width="11.140625" customWidth="1"/>
    <col min="13" max="13" width="11.7109375" customWidth="1"/>
    <col min="14" max="14" width="9" customWidth="1"/>
    <col min="15" max="15" width="11.140625" customWidth="1"/>
    <col min="16" max="16" width="11.7109375" customWidth="1"/>
    <col min="17" max="17" width="9" customWidth="1"/>
    <col min="18" max="18" width="11.140625" customWidth="1"/>
    <col min="19" max="19" width="10.7109375" customWidth="1"/>
    <col min="20" max="20" width="9" customWidth="1"/>
    <col min="21" max="21" width="11.140625" customWidth="1"/>
    <col min="22" max="22" width="8.7109375" customWidth="1"/>
    <col min="23" max="23" width="9" customWidth="1"/>
    <col min="24" max="24" width="11.140625" customWidth="1"/>
    <col min="25" max="25" width="12.7109375" customWidth="1"/>
    <col min="26" max="26" width="9" customWidth="1"/>
    <col min="27" max="27" width="11.140625" customWidth="1"/>
    <col min="28" max="28" width="11.7109375" customWidth="1"/>
    <col min="29" max="29" width="9" customWidth="1"/>
    <col min="30" max="30" width="11.140625" customWidth="1"/>
    <col min="31" max="31" width="11.7109375" customWidth="1"/>
    <col min="32" max="32" width="9" customWidth="1"/>
    <col min="33" max="33" width="11.140625" customWidth="1"/>
    <col min="34" max="34" width="11.7109375" customWidth="1"/>
    <col min="35" max="35" width="9" customWidth="1"/>
    <col min="36" max="36" width="11.140625" customWidth="1"/>
    <col min="37" max="37" width="10.7109375" customWidth="1"/>
    <col min="38" max="38" width="9" customWidth="1"/>
    <col min="39" max="39" width="15.140625" customWidth="1"/>
    <col min="40" max="40" width="10.7109375" customWidth="1"/>
    <col min="41" max="41" width="9" customWidth="1"/>
    <col min="42" max="42" width="15.140625" customWidth="1"/>
    <col min="43" max="43" width="10.7109375" customWidth="1"/>
    <col min="44" max="44" width="9" customWidth="1"/>
    <col min="45" max="45" width="15.140625" customWidth="1"/>
    <col min="46" max="46" width="9.7109375" customWidth="1"/>
    <col min="47" max="47" width="9" customWidth="1"/>
    <col min="48" max="48" width="15.140625" customWidth="1"/>
    <col min="49" max="49" width="10.7109375" customWidth="1"/>
    <col min="50" max="50" width="9" customWidth="1"/>
    <col min="51" max="51" width="15.140625" customWidth="1"/>
    <col min="52" max="52" width="10.7109375" customWidth="1"/>
    <col min="53" max="53" width="9" customWidth="1"/>
    <col min="54" max="54" width="15.28515625" customWidth="1"/>
  </cols>
  <sheetData>
    <row r="1" spans="1:54" ht="18" customHeight="1" x14ac:dyDescent="0.25">
      <c r="A1" s="25" t="s">
        <v>15</v>
      </c>
      <c r="B1" s="26"/>
      <c r="C1" s="26"/>
      <c r="D1" s="26"/>
      <c r="E1" s="26"/>
      <c r="F1" s="27"/>
      <c r="G1" s="25" t="s">
        <v>32</v>
      </c>
      <c r="H1" s="26"/>
      <c r="I1" s="27"/>
      <c r="J1" s="25" t="s">
        <v>63</v>
      </c>
      <c r="K1" s="26"/>
      <c r="L1" s="27"/>
      <c r="M1" s="25" t="s">
        <v>11</v>
      </c>
      <c r="N1" s="26"/>
      <c r="O1" s="27"/>
      <c r="P1" s="25" t="s">
        <v>38</v>
      </c>
      <c r="Q1" s="26"/>
      <c r="R1" s="27"/>
      <c r="S1" s="25" t="s">
        <v>25</v>
      </c>
      <c r="T1" s="26"/>
      <c r="U1" s="27"/>
      <c r="V1" s="25" t="s">
        <v>31</v>
      </c>
      <c r="W1" s="26"/>
      <c r="X1" s="27"/>
      <c r="Y1" s="25" t="s">
        <v>58</v>
      </c>
      <c r="Z1" s="26"/>
      <c r="AA1" s="27"/>
      <c r="AB1" s="25" t="s">
        <v>7</v>
      </c>
      <c r="AC1" s="26"/>
      <c r="AD1" s="27"/>
      <c r="AE1" s="25" t="s">
        <v>9</v>
      </c>
      <c r="AF1" s="26"/>
      <c r="AG1" s="27"/>
      <c r="AH1" s="25" t="s">
        <v>28</v>
      </c>
      <c r="AI1" s="26"/>
      <c r="AJ1" s="27"/>
      <c r="AK1" s="25" t="s">
        <v>70</v>
      </c>
      <c r="AL1" s="26"/>
      <c r="AM1" s="27"/>
      <c r="AN1" s="25" t="s">
        <v>36</v>
      </c>
      <c r="AO1" s="26"/>
      <c r="AP1" s="27"/>
      <c r="AQ1" s="25" t="s">
        <v>52</v>
      </c>
      <c r="AR1" s="26"/>
      <c r="AS1" s="27"/>
      <c r="AT1" s="25" t="s">
        <v>4</v>
      </c>
      <c r="AU1" s="26"/>
      <c r="AV1" s="27"/>
      <c r="AW1" s="25" t="s">
        <v>78</v>
      </c>
      <c r="AX1" s="26"/>
      <c r="AY1" s="27"/>
      <c r="AZ1" s="25" t="s">
        <v>33</v>
      </c>
      <c r="BA1" s="26"/>
      <c r="BB1" s="27"/>
    </row>
    <row r="2" spans="1:54" ht="18" customHeight="1" x14ac:dyDescent="0.25">
      <c r="A2" s="1" t="s">
        <v>77</v>
      </c>
      <c r="B2" s="1" t="s">
        <v>53</v>
      </c>
      <c r="C2" s="1" t="s">
        <v>16</v>
      </c>
      <c r="D2" s="1" t="s">
        <v>74</v>
      </c>
      <c r="E2" s="1" t="s">
        <v>50</v>
      </c>
      <c r="F2" s="1" t="s">
        <v>88</v>
      </c>
      <c r="G2" s="1" t="s">
        <v>67</v>
      </c>
      <c r="H2" s="1" t="s">
        <v>66</v>
      </c>
      <c r="I2" s="1" t="s">
        <v>81</v>
      </c>
      <c r="J2" s="1" t="s">
        <v>67</v>
      </c>
      <c r="K2" s="1" t="s">
        <v>66</v>
      </c>
      <c r="L2" s="1" t="s">
        <v>81</v>
      </c>
      <c r="M2" s="1" t="s">
        <v>67</v>
      </c>
      <c r="N2" s="1" t="s">
        <v>66</v>
      </c>
      <c r="O2" s="1" t="s">
        <v>81</v>
      </c>
      <c r="P2" s="1" t="s">
        <v>67</v>
      </c>
      <c r="Q2" s="1" t="s">
        <v>66</v>
      </c>
      <c r="R2" s="1" t="s">
        <v>81</v>
      </c>
      <c r="S2" s="1" t="s">
        <v>67</v>
      </c>
      <c r="T2" s="1" t="s">
        <v>66</v>
      </c>
      <c r="U2" s="1" t="s">
        <v>81</v>
      </c>
      <c r="V2" s="1" t="s">
        <v>67</v>
      </c>
      <c r="W2" s="1" t="s">
        <v>66</v>
      </c>
      <c r="X2" s="1" t="s">
        <v>81</v>
      </c>
      <c r="Y2" s="1" t="s">
        <v>67</v>
      </c>
      <c r="Z2" s="1" t="s">
        <v>66</v>
      </c>
      <c r="AA2" s="1" t="s">
        <v>81</v>
      </c>
      <c r="AB2" s="1" t="s">
        <v>67</v>
      </c>
      <c r="AC2" s="1" t="s">
        <v>66</v>
      </c>
      <c r="AD2" s="1" t="s">
        <v>81</v>
      </c>
      <c r="AE2" s="1" t="s">
        <v>67</v>
      </c>
      <c r="AF2" s="1" t="s">
        <v>66</v>
      </c>
      <c r="AG2" s="1" t="s">
        <v>81</v>
      </c>
      <c r="AH2" s="1" t="s">
        <v>67</v>
      </c>
      <c r="AI2" s="1" t="s">
        <v>66</v>
      </c>
      <c r="AJ2" s="1" t="s">
        <v>81</v>
      </c>
      <c r="AK2" s="1" t="s">
        <v>67</v>
      </c>
      <c r="AL2" s="1" t="s">
        <v>66</v>
      </c>
      <c r="AM2" s="1" t="s">
        <v>65</v>
      </c>
      <c r="AN2" s="1" t="s">
        <v>67</v>
      </c>
      <c r="AO2" s="1" t="s">
        <v>66</v>
      </c>
      <c r="AP2" s="1" t="s">
        <v>65</v>
      </c>
      <c r="AQ2" s="1" t="s">
        <v>67</v>
      </c>
      <c r="AR2" s="1" t="s">
        <v>66</v>
      </c>
      <c r="AS2" s="1" t="s">
        <v>65</v>
      </c>
      <c r="AT2" s="1" t="s">
        <v>67</v>
      </c>
      <c r="AU2" s="1" t="s">
        <v>66</v>
      </c>
      <c r="AV2" s="1" t="s">
        <v>65</v>
      </c>
      <c r="AW2" s="1" t="s">
        <v>67</v>
      </c>
      <c r="AX2" s="1" t="s">
        <v>66</v>
      </c>
      <c r="AY2" s="1" t="s">
        <v>65</v>
      </c>
      <c r="AZ2" s="1" t="s">
        <v>67</v>
      </c>
      <c r="BA2" s="1" t="s">
        <v>66</v>
      </c>
      <c r="BB2" s="1" t="s">
        <v>65</v>
      </c>
    </row>
    <row r="3" spans="1:54" x14ac:dyDescent="0.25">
      <c r="A3" s="2"/>
      <c r="B3" s="3">
        <v>43739.467349537001</v>
      </c>
      <c r="C3" s="5" t="s">
        <v>77</v>
      </c>
      <c r="D3" s="2" t="s">
        <v>22</v>
      </c>
      <c r="E3" s="6" t="s">
        <v>15</v>
      </c>
      <c r="F3" s="2" t="b">
        <v>0</v>
      </c>
      <c r="G3" s="4">
        <v>530484.37899999996</v>
      </c>
      <c r="H3" s="4">
        <v>1.05168146608137</v>
      </c>
      <c r="I3" s="4"/>
      <c r="J3" s="5">
        <v>62709.718000000001</v>
      </c>
      <c r="K3" s="5">
        <v>1.98036345861286</v>
      </c>
      <c r="L3" s="5"/>
      <c r="M3" s="4">
        <v>21050.427</v>
      </c>
      <c r="N3" s="4">
        <v>1.47472231881918</v>
      </c>
      <c r="O3" s="4"/>
      <c r="P3" s="5">
        <v>270.30799999999999</v>
      </c>
      <c r="Q3" s="5">
        <v>17.8059377018314</v>
      </c>
      <c r="R3" s="5"/>
      <c r="S3" s="4">
        <v>330.37700000000001</v>
      </c>
      <c r="T3" s="4">
        <v>21.5228009686695</v>
      </c>
      <c r="U3" s="4"/>
      <c r="V3" s="5">
        <v>469.54399999999998</v>
      </c>
      <c r="W3" s="5">
        <v>16.220992466586399</v>
      </c>
      <c r="X3" s="5"/>
      <c r="Y3" s="4">
        <v>17.018000000000001</v>
      </c>
      <c r="Z3" s="4">
        <v>87.912773578668094</v>
      </c>
      <c r="AA3" s="4"/>
      <c r="AB3" s="5">
        <v>14.013999999999999</v>
      </c>
      <c r="AC3" s="5">
        <v>83.841985055519103</v>
      </c>
      <c r="AD3" s="5"/>
      <c r="AE3" s="4">
        <v>868.03</v>
      </c>
      <c r="AF3" s="4">
        <v>14.1697998278092</v>
      </c>
      <c r="AG3" s="4"/>
      <c r="AH3" s="5">
        <v>27.03</v>
      </c>
      <c r="AI3" s="5">
        <v>98.848381554174395</v>
      </c>
      <c r="AJ3" s="5"/>
      <c r="AK3" s="4">
        <v>68.078000000000003</v>
      </c>
      <c r="AL3" s="4">
        <v>51.785955272369499</v>
      </c>
      <c r="AM3" s="4"/>
      <c r="AN3" s="5">
        <v>69.078000000000003</v>
      </c>
      <c r="AO3" s="5">
        <v>33.082290292025903</v>
      </c>
      <c r="AP3" s="5"/>
      <c r="AQ3" s="4">
        <v>16.016999999999999</v>
      </c>
      <c r="AR3" s="4">
        <v>89.371110096533101</v>
      </c>
      <c r="AS3" s="4"/>
      <c r="AT3" s="5">
        <v>4.0039999999999996</v>
      </c>
      <c r="AU3" s="5">
        <v>210.81851067789199</v>
      </c>
      <c r="AV3" s="5"/>
      <c r="AW3" s="4">
        <v>41.045999999999999</v>
      </c>
      <c r="AX3" s="4">
        <v>63.450134846946398</v>
      </c>
      <c r="AY3" s="4"/>
      <c r="AZ3" s="5">
        <v>4.0039999999999996</v>
      </c>
      <c r="BA3" s="5">
        <v>174.80147469502501</v>
      </c>
      <c r="BB3" s="5"/>
    </row>
    <row r="4" spans="1:54" x14ac:dyDescent="0.25">
      <c r="A4" s="2"/>
      <c r="B4" s="3">
        <v>43739.470798611103</v>
      </c>
      <c r="C4" s="5" t="s">
        <v>77</v>
      </c>
      <c r="D4" s="2" t="s">
        <v>22</v>
      </c>
      <c r="E4" s="6" t="s">
        <v>15</v>
      </c>
      <c r="F4" s="2" t="b">
        <v>0</v>
      </c>
      <c r="G4" s="4">
        <v>533330.86800000002</v>
      </c>
      <c r="H4" s="4">
        <v>2.21819959066235</v>
      </c>
      <c r="I4" s="4"/>
      <c r="J4" s="5">
        <v>61882.074999999997</v>
      </c>
      <c r="K4" s="5">
        <v>1.96440186437505</v>
      </c>
      <c r="L4" s="5"/>
      <c r="M4" s="4">
        <v>21051.367999999999</v>
      </c>
      <c r="N4" s="4">
        <v>3.1554547716600401</v>
      </c>
      <c r="O4" s="4"/>
      <c r="P4" s="5">
        <v>337.387</v>
      </c>
      <c r="Q4" s="5">
        <v>17.916576529598299</v>
      </c>
      <c r="R4" s="5"/>
      <c r="S4" s="4">
        <v>323.37099999999998</v>
      </c>
      <c r="T4" s="4">
        <v>33.315011657580897</v>
      </c>
      <c r="U4" s="4"/>
      <c r="V4" s="5">
        <v>413.476</v>
      </c>
      <c r="W4" s="5">
        <v>23.3650049079205</v>
      </c>
      <c r="X4" s="5"/>
      <c r="Y4" s="4">
        <v>33.037999999999997</v>
      </c>
      <c r="Z4" s="4">
        <v>106.951057824919</v>
      </c>
      <c r="AA4" s="4"/>
      <c r="AB4" s="5">
        <v>6.0060000000000002</v>
      </c>
      <c r="AC4" s="5">
        <v>116.53431646335</v>
      </c>
      <c r="AD4" s="5"/>
      <c r="AE4" s="4">
        <v>889.048</v>
      </c>
      <c r="AF4" s="4">
        <v>14.1829493045703</v>
      </c>
      <c r="AG4" s="4"/>
      <c r="AH4" s="5">
        <v>31.035</v>
      </c>
      <c r="AI4" s="5">
        <v>61.682112318618003</v>
      </c>
      <c r="AJ4" s="5"/>
      <c r="AK4" s="4">
        <v>61.069000000000003</v>
      </c>
      <c r="AL4" s="4">
        <v>79.359064781124502</v>
      </c>
      <c r="AM4" s="4"/>
      <c r="AN4" s="5">
        <v>80.09</v>
      </c>
      <c r="AO4" s="5">
        <v>53.362131256053203</v>
      </c>
      <c r="AP4" s="5"/>
      <c r="AQ4" s="4">
        <v>25.027000000000001</v>
      </c>
      <c r="AR4" s="4">
        <v>71.189803007759394</v>
      </c>
      <c r="AS4" s="4"/>
      <c r="AT4" s="5">
        <v>9.01</v>
      </c>
      <c r="AU4" s="5">
        <v>169.32673222436</v>
      </c>
      <c r="AV4" s="5"/>
      <c r="AW4" s="4">
        <v>34.036999999999999</v>
      </c>
      <c r="AX4" s="4">
        <v>37.212375770008997</v>
      </c>
      <c r="AY4" s="4"/>
      <c r="AZ4" s="5">
        <v>8.0079999999999991</v>
      </c>
      <c r="BA4" s="5">
        <v>114.867072934085</v>
      </c>
      <c r="BB4" s="5"/>
    </row>
    <row r="5" spans="1:54" x14ac:dyDescent="0.25">
      <c r="A5" s="2"/>
      <c r="B5" s="3">
        <v>43739.474293981497</v>
      </c>
      <c r="C5" s="5" t="s">
        <v>77</v>
      </c>
      <c r="D5" s="2" t="s">
        <v>22</v>
      </c>
      <c r="E5" s="6" t="s">
        <v>15</v>
      </c>
      <c r="F5" s="2" t="b">
        <v>0</v>
      </c>
      <c r="G5" s="4">
        <v>531768.68700000003</v>
      </c>
      <c r="H5" s="4">
        <v>2.6894798015543602</v>
      </c>
      <c r="I5" s="4"/>
      <c r="J5" s="5">
        <v>61997.857000000004</v>
      </c>
      <c r="K5" s="5">
        <v>1.7109485896866601</v>
      </c>
      <c r="L5" s="5"/>
      <c r="M5" s="4">
        <v>21029.203000000001</v>
      </c>
      <c r="N5" s="4">
        <v>3.5625407731727798</v>
      </c>
      <c r="O5" s="4"/>
      <c r="P5" s="5">
        <v>339.392</v>
      </c>
      <c r="Q5" s="5">
        <v>27.759164288349101</v>
      </c>
      <c r="R5" s="5"/>
      <c r="S5" s="4">
        <v>358.41399999999999</v>
      </c>
      <c r="T5" s="4">
        <v>22.7236549690933</v>
      </c>
      <c r="U5" s="4"/>
      <c r="V5" s="5">
        <v>468.54399999999998</v>
      </c>
      <c r="W5" s="5">
        <v>21.971881692170101</v>
      </c>
      <c r="X5" s="5"/>
      <c r="Y5" s="4">
        <v>24.026</v>
      </c>
      <c r="Z5" s="4">
        <v>79.063035907342197</v>
      </c>
      <c r="AA5" s="4"/>
      <c r="AB5" s="5">
        <v>13.013999999999999</v>
      </c>
      <c r="AC5" s="5">
        <v>114.963064165433</v>
      </c>
      <c r="AD5" s="5"/>
      <c r="AE5" s="4">
        <v>869.01499999999999</v>
      </c>
      <c r="AF5" s="4">
        <v>12.6535311760359</v>
      </c>
      <c r="AG5" s="4"/>
      <c r="AH5" s="5">
        <v>47.054000000000002</v>
      </c>
      <c r="AI5" s="5">
        <v>38.912348691893499</v>
      </c>
      <c r="AJ5" s="5"/>
      <c r="AK5" s="4">
        <v>70.08</v>
      </c>
      <c r="AL5" s="4">
        <v>42.055388816725397</v>
      </c>
      <c r="AM5" s="4"/>
      <c r="AN5" s="5">
        <v>77.087999999999994</v>
      </c>
      <c r="AO5" s="5">
        <v>54.433235195037902</v>
      </c>
      <c r="AP5" s="5"/>
      <c r="AQ5" s="4">
        <v>30.033000000000001</v>
      </c>
      <c r="AR5" s="4">
        <v>64.795207419191698</v>
      </c>
      <c r="AS5" s="4"/>
      <c r="AT5" s="5">
        <v>6.0060000000000002</v>
      </c>
      <c r="AU5" s="5">
        <v>179.16128329552299</v>
      </c>
      <c r="AV5" s="5"/>
      <c r="AW5" s="4">
        <v>39.043999999999997</v>
      </c>
      <c r="AX5" s="4">
        <v>58.539811341591999</v>
      </c>
      <c r="AY5" s="4"/>
      <c r="AZ5" s="5">
        <v>4.0039999999999996</v>
      </c>
      <c r="BA5" s="5">
        <v>241.52294576982399</v>
      </c>
      <c r="BB5" s="5"/>
    </row>
    <row r="6" spans="1:54" x14ac:dyDescent="0.25">
      <c r="A6" s="2"/>
      <c r="B6" s="3">
        <v>43739.477743055599</v>
      </c>
      <c r="C6" s="5" t="s">
        <v>60</v>
      </c>
      <c r="D6" s="2" t="s">
        <v>75</v>
      </c>
      <c r="E6" s="6" t="s">
        <v>34</v>
      </c>
      <c r="F6" s="2" t="b">
        <v>0</v>
      </c>
      <c r="G6" s="4">
        <v>519282.53</v>
      </c>
      <c r="H6" s="4">
        <v>2.2848926183366198</v>
      </c>
      <c r="I6" s="4"/>
      <c r="J6" s="5">
        <v>21983.164000000001</v>
      </c>
      <c r="K6" s="5">
        <v>2.6908172425507799</v>
      </c>
      <c r="L6" s="5"/>
      <c r="M6" s="4">
        <v>7615.3689999999997</v>
      </c>
      <c r="N6" s="4">
        <v>3.7520028190897601</v>
      </c>
      <c r="O6" s="4"/>
      <c r="P6" s="5">
        <v>316.36700000000002</v>
      </c>
      <c r="Q6" s="5">
        <v>18.222477099199999</v>
      </c>
      <c r="R6" s="5"/>
      <c r="S6" s="4">
        <v>379.435</v>
      </c>
      <c r="T6" s="4">
        <v>24.797093326517899</v>
      </c>
      <c r="U6" s="4"/>
      <c r="V6" s="5">
        <v>5036.4650000000001</v>
      </c>
      <c r="W6" s="5">
        <v>4.7169858608319002</v>
      </c>
      <c r="X6" s="5"/>
      <c r="Y6" s="4">
        <v>151.173</v>
      </c>
      <c r="Z6" s="4">
        <v>32.511572318781901</v>
      </c>
      <c r="AA6" s="4"/>
      <c r="AB6" s="5">
        <v>17.018999999999998</v>
      </c>
      <c r="AC6" s="5">
        <v>114.50908408559199</v>
      </c>
      <c r="AD6" s="5"/>
      <c r="AE6" s="4">
        <v>7218.9709999999995</v>
      </c>
      <c r="AF6" s="4">
        <v>4.3733228948424703</v>
      </c>
      <c r="AG6" s="4"/>
      <c r="AH6" s="5">
        <v>18.018999999999998</v>
      </c>
      <c r="AI6" s="5">
        <v>68.300168953988802</v>
      </c>
      <c r="AJ6" s="5"/>
      <c r="AK6" s="4">
        <v>765630.66700000002</v>
      </c>
      <c r="AL6" s="4">
        <v>1.42100904050771</v>
      </c>
      <c r="AM6" s="4">
        <v>100</v>
      </c>
      <c r="AN6" s="5">
        <v>649993.30599999998</v>
      </c>
      <c r="AO6" s="5">
        <v>0.82867287368145004</v>
      </c>
      <c r="AP6" s="5">
        <v>100</v>
      </c>
      <c r="AQ6" s="4">
        <v>379677.696</v>
      </c>
      <c r="AR6" s="4">
        <v>1.1222465157811601</v>
      </c>
      <c r="AS6" s="4">
        <v>100</v>
      </c>
      <c r="AT6" s="5">
        <v>66006.03</v>
      </c>
      <c r="AU6" s="5">
        <v>1.98101228783649</v>
      </c>
      <c r="AV6" s="5">
        <v>100</v>
      </c>
      <c r="AW6" s="4">
        <v>637540.647</v>
      </c>
      <c r="AX6" s="4">
        <v>1.1139236977987601</v>
      </c>
      <c r="AY6" s="4">
        <v>100</v>
      </c>
      <c r="AZ6" s="5">
        <v>109728.55</v>
      </c>
      <c r="BA6" s="5">
        <v>0.63611880030686596</v>
      </c>
      <c r="BB6" s="5">
        <v>100</v>
      </c>
    </row>
    <row r="7" spans="1:54" x14ac:dyDescent="0.25">
      <c r="A7" s="2"/>
      <c r="B7" s="3">
        <v>43739.481238425898</v>
      </c>
      <c r="C7" s="5" t="s">
        <v>77</v>
      </c>
      <c r="D7" s="2" t="s">
        <v>22</v>
      </c>
      <c r="E7" s="6" t="s">
        <v>15</v>
      </c>
      <c r="F7" s="2" t="b">
        <v>0</v>
      </c>
      <c r="G7" s="4">
        <v>527872.11399999994</v>
      </c>
      <c r="H7" s="4">
        <v>1.84812363941643</v>
      </c>
      <c r="I7" s="4"/>
      <c r="J7" s="5">
        <v>61108.353999999999</v>
      </c>
      <c r="K7" s="5">
        <v>1.4202580005918299</v>
      </c>
      <c r="L7" s="5"/>
      <c r="M7" s="4">
        <v>21006.300999999999</v>
      </c>
      <c r="N7" s="4">
        <v>2.0831790498380101</v>
      </c>
      <c r="O7" s="4"/>
      <c r="P7" s="5">
        <v>337.38900000000001</v>
      </c>
      <c r="Q7" s="5">
        <v>26.210895406515</v>
      </c>
      <c r="R7" s="5"/>
      <c r="S7" s="4">
        <v>326.375</v>
      </c>
      <c r="T7" s="4">
        <v>20.7147420124228</v>
      </c>
      <c r="U7" s="4"/>
      <c r="V7" s="5">
        <v>451.52699999999999</v>
      </c>
      <c r="W7" s="5">
        <v>14.2739962942606</v>
      </c>
      <c r="X7" s="5"/>
      <c r="Y7" s="4">
        <v>21.024000000000001</v>
      </c>
      <c r="Z7" s="4">
        <v>82.334464810520302</v>
      </c>
      <c r="AA7" s="4"/>
      <c r="AB7" s="5">
        <v>10.01</v>
      </c>
      <c r="AC7" s="5">
        <v>115.47005383792499</v>
      </c>
      <c r="AD7" s="5"/>
      <c r="AE7" s="4">
        <v>862.01900000000001</v>
      </c>
      <c r="AF7" s="4">
        <v>6.3731558151743801</v>
      </c>
      <c r="AG7" s="4"/>
      <c r="AH7" s="5">
        <v>33.036999999999999</v>
      </c>
      <c r="AI7" s="5">
        <v>60.692570257318003</v>
      </c>
      <c r="AJ7" s="5"/>
      <c r="AK7" s="4">
        <v>267.30500000000001</v>
      </c>
      <c r="AL7" s="4">
        <v>20.893561666443901</v>
      </c>
      <c r="AM7" s="4">
        <v>3.4913047703194998E-2</v>
      </c>
      <c r="AN7" s="5">
        <v>182.209</v>
      </c>
      <c r="AO7" s="5">
        <v>48.235353632183802</v>
      </c>
      <c r="AP7" s="5">
        <v>2.80324425371851E-2</v>
      </c>
      <c r="AQ7" s="4">
        <v>45.052</v>
      </c>
      <c r="AR7" s="4">
        <v>66.463867381043002</v>
      </c>
      <c r="AS7" s="4">
        <v>1.1865853716095E-2</v>
      </c>
      <c r="AT7" s="5">
        <v>6.0060000000000002</v>
      </c>
      <c r="AU7" s="5">
        <v>161.01529717988299</v>
      </c>
      <c r="AV7" s="5">
        <v>9.0991686668627104E-3</v>
      </c>
      <c r="AW7" s="4">
        <v>82.093999999999994</v>
      </c>
      <c r="AX7" s="4">
        <v>51.993018602477498</v>
      </c>
      <c r="AY7" s="4">
        <v>1.2876669179651501E-2</v>
      </c>
      <c r="AZ7" s="5">
        <v>5.0060000000000002</v>
      </c>
      <c r="BA7" s="5">
        <v>253.86959593490599</v>
      </c>
      <c r="BB7" s="5">
        <v>4.5621672755176302E-3</v>
      </c>
    </row>
    <row r="8" spans="1:54" x14ac:dyDescent="0.25">
      <c r="A8" s="2"/>
      <c r="B8" s="3">
        <v>43739.484699074099</v>
      </c>
      <c r="C8" s="5" t="s">
        <v>13</v>
      </c>
      <c r="D8" s="2" t="s">
        <v>61</v>
      </c>
      <c r="E8" s="6" t="s">
        <v>55</v>
      </c>
      <c r="F8" s="2" t="b">
        <v>0</v>
      </c>
      <c r="G8" s="4">
        <v>528789.18200000003</v>
      </c>
      <c r="H8" s="4">
        <v>2.1272244421334099</v>
      </c>
      <c r="I8" s="4">
        <v>1.00000000000001</v>
      </c>
      <c r="J8" s="5">
        <v>79969.646999999997</v>
      </c>
      <c r="K8" s="5">
        <v>1.1496383729594499</v>
      </c>
      <c r="L8" s="5">
        <v>1</v>
      </c>
      <c r="M8" s="4">
        <v>27069.088</v>
      </c>
      <c r="N8" s="4">
        <v>1.8260361456757701</v>
      </c>
      <c r="O8" s="4">
        <v>1</v>
      </c>
      <c r="P8" s="5">
        <v>18014.516</v>
      </c>
      <c r="Q8" s="5">
        <v>3.48875902813091</v>
      </c>
      <c r="R8" s="5">
        <v>1</v>
      </c>
      <c r="S8" s="4">
        <v>4641.8639999999996</v>
      </c>
      <c r="T8" s="4">
        <v>6.2764882353594196</v>
      </c>
      <c r="U8" s="4">
        <v>1</v>
      </c>
      <c r="V8" s="5">
        <v>2169.6019999999999</v>
      </c>
      <c r="W8" s="5">
        <v>8.76253094074338</v>
      </c>
      <c r="X8" s="5">
        <v>1</v>
      </c>
      <c r="Y8" s="4">
        <v>134392.598</v>
      </c>
      <c r="Z8" s="4">
        <v>2.1871425589172002</v>
      </c>
      <c r="AA8" s="4">
        <v>1</v>
      </c>
      <c r="AB8" s="5">
        <v>54537.148999999998</v>
      </c>
      <c r="AC8" s="5">
        <v>1.85876418437833</v>
      </c>
      <c r="AD8" s="5">
        <v>1</v>
      </c>
      <c r="AE8" s="4">
        <v>98189.107999999993</v>
      </c>
      <c r="AF8" s="4">
        <v>1.8812750133116101</v>
      </c>
      <c r="AG8" s="4">
        <v>1</v>
      </c>
      <c r="AH8" s="5">
        <v>88946.805999999997</v>
      </c>
      <c r="AI8" s="5">
        <v>1.1584850499841399</v>
      </c>
      <c r="AJ8" s="5">
        <v>1</v>
      </c>
      <c r="AK8" s="4">
        <v>762498.57400000002</v>
      </c>
      <c r="AL8" s="4">
        <v>1.40735911050262</v>
      </c>
      <c r="AM8" s="4">
        <v>99.590913330016903</v>
      </c>
      <c r="AN8" s="5">
        <v>647377.78500000003</v>
      </c>
      <c r="AO8" s="5">
        <v>0.71214760006845301</v>
      </c>
      <c r="AP8" s="5">
        <v>99.597608009827695</v>
      </c>
      <c r="AQ8" s="4">
        <v>373302.69699999999</v>
      </c>
      <c r="AR8" s="4">
        <v>1.2926420393845801</v>
      </c>
      <c r="AS8" s="4">
        <v>98.320944562411199</v>
      </c>
      <c r="AT8" s="5">
        <v>65958.978000000003</v>
      </c>
      <c r="AU8" s="5">
        <v>1.8024174967939599</v>
      </c>
      <c r="AV8" s="5">
        <v>99.928715603710799</v>
      </c>
      <c r="AW8" s="4">
        <v>627921.43700000003</v>
      </c>
      <c r="AX8" s="4">
        <v>1.1728535773583</v>
      </c>
      <c r="AY8" s="4">
        <v>98.491200514780701</v>
      </c>
      <c r="AZ8" s="5">
        <v>108965.27499999999</v>
      </c>
      <c r="BA8" s="5">
        <v>1.0349943372214201</v>
      </c>
      <c r="BB8" s="5">
        <v>99.304397078062195</v>
      </c>
    </row>
    <row r="9" spans="1:54" x14ac:dyDescent="0.25">
      <c r="A9" s="2"/>
      <c r="B9" s="3">
        <v>43739.488287036998</v>
      </c>
      <c r="C9" s="5" t="s">
        <v>77</v>
      </c>
      <c r="D9" s="2" t="s">
        <v>22</v>
      </c>
      <c r="E9" s="6" t="s">
        <v>15</v>
      </c>
      <c r="F9" s="2" t="b">
        <v>0</v>
      </c>
      <c r="G9" s="4">
        <v>526692.97400000005</v>
      </c>
      <c r="H9" s="4">
        <v>3.1695780438219598</v>
      </c>
      <c r="I9" s="4">
        <v>0.77950092209119304</v>
      </c>
      <c r="J9" s="5">
        <v>61914.517999999996</v>
      </c>
      <c r="K9" s="5">
        <v>1.36701365061983</v>
      </c>
      <c r="L9" s="5">
        <v>0.68863210758962601</v>
      </c>
      <c r="M9" s="4">
        <v>20848.907999999999</v>
      </c>
      <c r="N9" s="4">
        <v>3.8870853925117799</v>
      </c>
      <c r="O9" s="4">
        <v>0.68025753841720404</v>
      </c>
      <c r="P9" s="5">
        <v>323.36900000000003</v>
      </c>
      <c r="Q9" s="5">
        <v>29.9480466132771</v>
      </c>
      <c r="R9" s="5">
        <v>3.95634594329606E-4</v>
      </c>
      <c r="S9" s="4">
        <v>358.41300000000001</v>
      </c>
      <c r="T9" s="4">
        <v>28.020713694695601</v>
      </c>
      <c r="U9" s="4" t="s">
        <v>21</v>
      </c>
      <c r="V9" s="5">
        <v>437.50400000000002</v>
      </c>
      <c r="W9" s="5">
        <v>21.085684721363599</v>
      </c>
      <c r="X9" s="5">
        <v>1.60417885333202</v>
      </c>
      <c r="Y9" s="4">
        <v>26.027999999999999</v>
      </c>
      <c r="Z9" s="4">
        <v>112.066124593769</v>
      </c>
      <c r="AA9" s="4" t="s">
        <v>21</v>
      </c>
      <c r="AB9" s="5">
        <v>16.016999999999999</v>
      </c>
      <c r="AC9" s="5">
        <v>79.065169231239807</v>
      </c>
      <c r="AD9" s="5" t="s">
        <v>21</v>
      </c>
      <c r="AE9" s="4">
        <v>938.10400000000004</v>
      </c>
      <c r="AF9" s="4">
        <v>11.8641221155947</v>
      </c>
      <c r="AG9" s="4" t="s">
        <v>21</v>
      </c>
      <c r="AH9" s="5">
        <v>31.036000000000001</v>
      </c>
      <c r="AI9" s="5">
        <v>65.322108568197095</v>
      </c>
      <c r="AJ9" s="5">
        <v>1.4637554878601901E-4</v>
      </c>
      <c r="AK9" s="4">
        <v>312.363</v>
      </c>
      <c r="AL9" s="4">
        <v>31.973601733379901</v>
      </c>
      <c r="AM9" s="4">
        <v>4.0798130673624103E-2</v>
      </c>
      <c r="AN9" s="5">
        <v>157.179</v>
      </c>
      <c r="AO9" s="5">
        <v>23.4603840264014</v>
      </c>
      <c r="AP9" s="5">
        <v>2.4181633649008698E-2</v>
      </c>
      <c r="AQ9" s="4">
        <v>44.05</v>
      </c>
      <c r="AR9" s="4">
        <v>50.4826828043605</v>
      </c>
      <c r="AS9" s="4">
        <v>1.1601945667095499E-2</v>
      </c>
      <c r="AT9" s="5">
        <v>2.0019999999999998</v>
      </c>
      <c r="AU9" s="5">
        <v>316.22776601683802</v>
      </c>
      <c r="AV9" s="5">
        <v>3.03305622228757E-3</v>
      </c>
      <c r="AW9" s="4">
        <v>99.116</v>
      </c>
      <c r="AX9" s="4">
        <v>32.798971465647298</v>
      </c>
      <c r="AY9" s="4">
        <v>1.5546616590863401E-2</v>
      </c>
      <c r="AZ9" s="5">
        <v>13.013999999999999</v>
      </c>
      <c r="BA9" s="5">
        <v>131.00376519298899</v>
      </c>
      <c r="BB9" s="5">
        <v>1.18601767725902E-2</v>
      </c>
    </row>
    <row r="10" spans="1:54" x14ac:dyDescent="0.25">
      <c r="A10" s="2"/>
      <c r="B10" s="3">
        <v>43739.491747685199</v>
      </c>
      <c r="C10" s="5" t="s">
        <v>46</v>
      </c>
      <c r="D10" s="2" t="s">
        <v>17</v>
      </c>
      <c r="E10" s="6" t="s">
        <v>55</v>
      </c>
      <c r="F10" s="2" t="b">
        <v>0</v>
      </c>
      <c r="G10" s="4">
        <v>593197.70900000003</v>
      </c>
      <c r="H10" s="4">
        <v>2.4965314290881699</v>
      </c>
      <c r="I10" s="4">
        <v>5.0695941272126097</v>
      </c>
      <c r="J10" s="5">
        <v>277505.799</v>
      </c>
      <c r="K10" s="5">
        <v>0.93704124925763899</v>
      </c>
      <c r="L10" s="5">
        <v>4.9742364564157402</v>
      </c>
      <c r="M10" s="4">
        <v>93955.667000000001</v>
      </c>
      <c r="N10" s="4">
        <v>1.73692779423043</v>
      </c>
      <c r="O10" s="4">
        <v>4.9757770789697302</v>
      </c>
      <c r="P10" s="5">
        <v>86688.24</v>
      </c>
      <c r="Q10" s="5">
        <v>1.24099288325768</v>
      </c>
      <c r="R10" s="5">
        <v>4.9952867610171898</v>
      </c>
      <c r="S10" s="4">
        <v>21236.666000000001</v>
      </c>
      <c r="T10" s="4">
        <v>3.8621592634656299</v>
      </c>
      <c r="U10" s="4">
        <v>4.9958091208264896</v>
      </c>
      <c r="V10" s="5">
        <v>1700.0139999999999</v>
      </c>
      <c r="W10" s="5">
        <v>6.83367954334543</v>
      </c>
      <c r="X10" s="5">
        <v>4.4374240310995097</v>
      </c>
      <c r="Y10" s="4">
        <v>653555.94299999997</v>
      </c>
      <c r="Z10" s="4">
        <v>1.35652421104465</v>
      </c>
      <c r="AA10" s="4">
        <v>4.99476596102902</v>
      </c>
      <c r="AB10" s="5">
        <v>265003.83500000002</v>
      </c>
      <c r="AC10" s="5">
        <v>2.0574595335809698</v>
      </c>
      <c r="AD10" s="5">
        <v>4.9944805460414701</v>
      </c>
      <c r="AE10" s="4">
        <v>438751.576</v>
      </c>
      <c r="AF10" s="4">
        <v>0.84618358747206801</v>
      </c>
      <c r="AG10" s="4">
        <v>4.9896301093508502</v>
      </c>
      <c r="AH10" s="5">
        <v>439750.56400000001</v>
      </c>
      <c r="AI10" s="5">
        <v>1.1379280924247099</v>
      </c>
      <c r="AJ10" s="5">
        <v>4.9978530301523501</v>
      </c>
      <c r="AK10" s="4">
        <v>772530.92299999995</v>
      </c>
      <c r="AL10" s="4">
        <v>1.6018002189862599</v>
      </c>
      <c r="AM10" s="4">
        <v>100.90125125565299</v>
      </c>
      <c r="AN10" s="5">
        <v>658583.19400000002</v>
      </c>
      <c r="AO10" s="5">
        <v>1.3301482702178</v>
      </c>
      <c r="AP10" s="5">
        <v>101.321534840545</v>
      </c>
      <c r="AQ10" s="4">
        <v>375915.49900000001</v>
      </c>
      <c r="AR10" s="4">
        <v>1.5467407223090199</v>
      </c>
      <c r="AS10" s="4">
        <v>99.009107714349398</v>
      </c>
      <c r="AT10" s="5">
        <v>66988.210999999996</v>
      </c>
      <c r="AU10" s="5">
        <v>1.6780873686611699</v>
      </c>
      <c r="AV10" s="5">
        <v>101.488017079652</v>
      </c>
      <c r="AW10" s="4">
        <v>625239.28099999996</v>
      </c>
      <c r="AX10" s="4">
        <v>0.92602686462280104</v>
      </c>
      <c r="AY10" s="4">
        <v>98.070496985896497</v>
      </c>
      <c r="AZ10" s="5">
        <v>110552.673</v>
      </c>
      <c r="BA10" s="5">
        <v>0.96093964465591097</v>
      </c>
      <c r="BB10" s="5">
        <v>100.751056128966</v>
      </c>
    </row>
    <row r="11" spans="1:54" x14ac:dyDescent="0.25">
      <c r="A11" s="2"/>
      <c r="B11" s="3">
        <v>43739.495324074102</v>
      </c>
      <c r="C11" s="5" t="s">
        <v>77</v>
      </c>
      <c r="D11" s="2" t="s">
        <v>22</v>
      </c>
      <c r="E11" s="6" t="s">
        <v>15</v>
      </c>
      <c r="F11" s="2" t="b">
        <v>0</v>
      </c>
      <c r="G11" s="4">
        <v>533826.36199999996</v>
      </c>
      <c r="H11" s="4">
        <v>1.1236588213711201</v>
      </c>
      <c r="I11" s="4">
        <v>0.99751263937772905</v>
      </c>
      <c r="J11" s="5">
        <v>59467.978000000003</v>
      </c>
      <c r="K11" s="5">
        <v>2.10673649436497</v>
      </c>
      <c r="L11" s="5">
        <v>0.72971354714138403</v>
      </c>
      <c r="M11" s="4">
        <v>19988.936000000002</v>
      </c>
      <c r="N11" s="4">
        <v>2.9157748915391801</v>
      </c>
      <c r="O11" s="4">
        <v>0.71308661760347802</v>
      </c>
      <c r="P11" s="5">
        <v>295.34100000000001</v>
      </c>
      <c r="Q11" s="5">
        <v>16.158990686033199</v>
      </c>
      <c r="R11" s="5" t="s">
        <v>21</v>
      </c>
      <c r="S11" s="4">
        <v>320.36900000000003</v>
      </c>
      <c r="T11" s="4">
        <v>20.834152754974902</v>
      </c>
      <c r="U11" s="4" t="s">
        <v>21</v>
      </c>
      <c r="V11" s="5">
        <v>496.57299999999998</v>
      </c>
      <c r="W11" s="5">
        <v>25.435037659783699</v>
      </c>
      <c r="X11" s="5">
        <v>6.0379804347183299</v>
      </c>
      <c r="Y11" s="4">
        <v>107.123</v>
      </c>
      <c r="Z11" s="4">
        <v>22.486519352991699</v>
      </c>
      <c r="AA11" s="4" t="s">
        <v>21</v>
      </c>
      <c r="AB11" s="5">
        <v>27.03</v>
      </c>
      <c r="AC11" s="5">
        <v>81.992404682201794</v>
      </c>
      <c r="AD11" s="5">
        <v>1.8868766945152901E-4</v>
      </c>
      <c r="AE11" s="4">
        <v>1022.216</v>
      </c>
      <c r="AF11" s="4">
        <v>13.047851290026101</v>
      </c>
      <c r="AG11" s="4" t="s">
        <v>21</v>
      </c>
      <c r="AH11" s="5">
        <v>60.067999999999998</v>
      </c>
      <c r="AI11" s="5">
        <v>53.289755533031602</v>
      </c>
      <c r="AJ11" s="5">
        <v>4.7791486996914497E-4</v>
      </c>
      <c r="AK11" s="4">
        <v>295.339</v>
      </c>
      <c r="AL11" s="4">
        <v>32.798284371105701</v>
      </c>
      <c r="AM11" s="4">
        <v>3.85746042745699E-2</v>
      </c>
      <c r="AN11" s="5">
        <v>233.267</v>
      </c>
      <c r="AO11" s="5">
        <v>19.411074307010999</v>
      </c>
      <c r="AP11" s="5">
        <v>3.5887600356302701E-2</v>
      </c>
      <c r="AQ11" s="4">
        <v>52.061</v>
      </c>
      <c r="AR11" s="4">
        <v>59.998107613403597</v>
      </c>
      <c r="AS11" s="4">
        <v>1.37118931526597E-2</v>
      </c>
      <c r="AT11" s="5">
        <v>14.015000000000001</v>
      </c>
      <c r="AU11" s="5">
        <v>90.360640794808901</v>
      </c>
      <c r="AV11" s="5">
        <v>2.1232908569111E-2</v>
      </c>
      <c r="AW11" s="4">
        <v>90.105000000000004</v>
      </c>
      <c r="AX11" s="4">
        <v>34.743557986710101</v>
      </c>
      <c r="AY11" s="4">
        <v>1.41332165131739E-2</v>
      </c>
      <c r="AZ11" s="5">
        <v>19.021999999999998</v>
      </c>
      <c r="BA11" s="5">
        <v>94.322465869774007</v>
      </c>
      <c r="BB11" s="5">
        <v>1.7335506575089199E-2</v>
      </c>
    </row>
    <row r="12" spans="1:54" x14ac:dyDescent="0.25">
      <c r="A12" s="2"/>
      <c r="B12" s="3">
        <v>43739.498773148101</v>
      </c>
      <c r="C12" s="5" t="s">
        <v>79</v>
      </c>
      <c r="D12" s="2" t="s">
        <v>90</v>
      </c>
      <c r="E12" s="6" t="s">
        <v>55</v>
      </c>
      <c r="F12" s="2" t="b">
        <v>0</v>
      </c>
      <c r="G12" s="4">
        <v>679143.85400000005</v>
      </c>
      <c r="H12" s="4">
        <v>1.6305221740071401</v>
      </c>
      <c r="I12" s="4">
        <v>10.1848458981422</v>
      </c>
      <c r="J12" s="5">
        <v>534291.58499999996</v>
      </c>
      <c r="K12" s="5">
        <v>0.46872203012854902</v>
      </c>
      <c r="L12" s="5">
        <v>9.9944295719166192</v>
      </c>
      <c r="M12" s="4">
        <v>180100.91899999999</v>
      </c>
      <c r="N12" s="4">
        <v>0.77521284716948502</v>
      </c>
      <c r="O12" s="4">
        <v>9.9876251574091004</v>
      </c>
      <c r="P12" s="5">
        <v>175991.44699999999</v>
      </c>
      <c r="Q12" s="5">
        <v>1.21632607250504</v>
      </c>
      <c r="R12" s="5">
        <v>10.032623246507899</v>
      </c>
      <c r="S12" s="4">
        <v>41932.656999999999</v>
      </c>
      <c r="T12" s="4">
        <v>3.0554032756760501</v>
      </c>
      <c r="U12" s="4">
        <v>9.9902647302456806</v>
      </c>
      <c r="V12" s="5">
        <v>5105.5529999999999</v>
      </c>
      <c r="W12" s="5">
        <v>5.5133581142163601</v>
      </c>
      <c r="X12" s="5" t="s">
        <v>21</v>
      </c>
      <c r="Y12" s="4">
        <v>1340882.4979999999</v>
      </c>
      <c r="Z12" s="4">
        <v>1.42105155282867</v>
      </c>
      <c r="AA12" s="4">
        <v>10.0503529610634</v>
      </c>
      <c r="AB12" s="5">
        <v>538353.18500000006</v>
      </c>
      <c r="AC12" s="5">
        <v>1.07772694445549</v>
      </c>
      <c r="AD12" s="5">
        <v>10.029898524503199</v>
      </c>
      <c r="AE12" s="4">
        <v>893208.18200000003</v>
      </c>
      <c r="AF12" s="4">
        <v>0.72433036751831803</v>
      </c>
      <c r="AG12" s="4">
        <v>10.0494564177105</v>
      </c>
      <c r="AH12" s="5">
        <v>887431.72699999996</v>
      </c>
      <c r="AI12" s="5">
        <v>0.98726806876929996</v>
      </c>
      <c r="AJ12" s="5">
        <v>10.0176353766693</v>
      </c>
      <c r="AK12" s="4">
        <v>766838.50399999996</v>
      </c>
      <c r="AL12" s="4">
        <v>1.30029883372544</v>
      </c>
      <c r="AM12" s="4">
        <v>100.15775713435499</v>
      </c>
      <c r="AN12" s="5">
        <v>647307.701</v>
      </c>
      <c r="AO12" s="5">
        <v>0.58383609330385799</v>
      </c>
      <c r="AP12" s="5">
        <v>99.586825744940796</v>
      </c>
      <c r="AQ12" s="4">
        <v>375823.15600000002</v>
      </c>
      <c r="AR12" s="4">
        <v>1.0474097900364701</v>
      </c>
      <c r="AS12" s="4">
        <v>98.984786296216896</v>
      </c>
      <c r="AT12" s="5">
        <v>65241.273000000001</v>
      </c>
      <c r="AU12" s="5">
        <v>1.2072503762540101</v>
      </c>
      <c r="AV12" s="5">
        <v>98.841383128177796</v>
      </c>
      <c r="AW12" s="4">
        <v>630286.06000000006</v>
      </c>
      <c r="AX12" s="4">
        <v>0.97040381583194701</v>
      </c>
      <c r="AY12" s="4">
        <v>98.862098121251194</v>
      </c>
      <c r="AZ12" s="5">
        <v>109229.735</v>
      </c>
      <c r="BA12" s="5">
        <v>1.1192965141039199</v>
      </c>
      <c r="BB12" s="5">
        <v>99.545410014075699</v>
      </c>
    </row>
    <row r="13" spans="1:54" x14ac:dyDescent="0.25">
      <c r="A13" s="2"/>
      <c r="B13" s="3">
        <v>43739.502349536997</v>
      </c>
      <c r="C13" s="5" t="s">
        <v>77</v>
      </c>
      <c r="D13" s="2" t="s">
        <v>22</v>
      </c>
      <c r="E13" s="6" t="s">
        <v>15</v>
      </c>
      <c r="F13" s="2" t="b">
        <v>0</v>
      </c>
      <c r="G13" s="4">
        <v>536034.12800000003</v>
      </c>
      <c r="H13" s="4">
        <v>1.5914551024452599</v>
      </c>
      <c r="I13" s="4">
        <v>1.06725279078526</v>
      </c>
      <c r="J13" s="5">
        <v>59249.970999999998</v>
      </c>
      <c r="K13" s="5">
        <v>2.3798476783574101</v>
      </c>
      <c r="L13" s="5">
        <v>0.72702392282501505</v>
      </c>
      <c r="M13" s="4">
        <v>20171.394</v>
      </c>
      <c r="N13" s="4">
        <v>2.9276429462869502</v>
      </c>
      <c r="O13" s="4">
        <v>0.72704566363418599</v>
      </c>
      <c r="P13" s="5">
        <v>330.38</v>
      </c>
      <c r="Q13" s="5">
        <v>30.703781825580801</v>
      </c>
      <c r="R13" s="5">
        <v>8.0026802636614205E-4</v>
      </c>
      <c r="S13" s="4">
        <v>269.30700000000002</v>
      </c>
      <c r="T13" s="4">
        <v>32.336099778190899</v>
      </c>
      <c r="U13" s="4" t="s">
        <v>21</v>
      </c>
      <c r="V13" s="5">
        <v>459.52699999999999</v>
      </c>
      <c r="W13" s="5">
        <v>14.5404201829404</v>
      </c>
      <c r="X13" s="5">
        <v>30.580491560240201</v>
      </c>
      <c r="Y13" s="4">
        <v>216.25</v>
      </c>
      <c r="Z13" s="4">
        <v>24.2236588260307</v>
      </c>
      <c r="AA13" s="4">
        <v>4.8782840189634698E-4</v>
      </c>
      <c r="AB13" s="5">
        <v>56.063000000000002</v>
      </c>
      <c r="AC13" s="5">
        <v>45.4899766183498</v>
      </c>
      <c r="AD13" s="5">
        <v>7.2744018091978598E-4</v>
      </c>
      <c r="AE13" s="4">
        <v>1091.2919999999999</v>
      </c>
      <c r="AF13" s="4">
        <v>11.3929524770758</v>
      </c>
      <c r="AG13" s="4" t="s">
        <v>21</v>
      </c>
      <c r="AH13" s="5">
        <v>127.14700000000001</v>
      </c>
      <c r="AI13" s="5">
        <v>20.34739937838</v>
      </c>
      <c r="AJ13" s="5">
        <v>1.2318995115017601E-3</v>
      </c>
      <c r="AK13" s="4">
        <v>320.37</v>
      </c>
      <c r="AL13" s="4">
        <v>21.6006009272268</v>
      </c>
      <c r="AM13" s="4">
        <v>4.1843935177690597E-2</v>
      </c>
      <c r="AN13" s="5">
        <v>249.286</v>
      </c>
      <c r="AO13" s="5">
        <v>27.724805992169198</v>
      </c>
      <c r="AP13" s="5">
        <v>3.8352087275187997E-2</v>
      </c>
      <c r="AQ13" s="4">
        <v>89.100999999999999</v>
      </c>
      <c r="AR13" s="4">
        <v>42.853232285079599</v>
      </c>
      <c r="AS13" s="4">
        <v>2.3467536001904099E-2</v>
      </c>
      <c r="AT13" s="5">
        <v>6.0060000000000002</v>
      </c>
      <c r="AU13" s="5">
        <v>140.54567378526099</v>
      </c>
      <c r="AV13" s="5">
        <v>9.0991686668627104E-3</v>
      </c>
      <c r="AW13" s="4">
        <v>139.161</v>
      </c>
      <c r="AX13" s="4">
        <v>31.894341725989602</v>
      </c>
      <c r="AY13" s="4">
        <v>2.1827784731033799E-2</v>
      </c>
      <c r="AZ13" s="5">
        <v>11.012</v>
      </c>
      <c r="BA13" s="5">
        <v>116.983387625752</v>
      </c>
      <c r="BB13" s="5">
        <v>1.0035674398322E-2</v>
      </c>
    </row>
    <row r="14" spans="1:54" x14ac:dyDescent="0.25">
      <c r="A14" s="2"/>
      <c r="B14" s="3">
        <v>43739.505810185197</v>
      </c>
      <c r="C14" s="5" t="s">
        <v>87</v>
      </c>
      <c r="D14" s="2" t="s">
        <v>57</v>
      </c>
      <c r="E14" s="6" t="s">
        <v>55</v>
      </c>
      <c r="F14" s="2" t="b">
        <v>0</v>
      </c>
      <c r="G14" s="4">
        <v>907034.9</v>
      </c>
      <c r="H14" s="4">
        <v>0.78116973968326597</v>
      </c>
      <c r="I14" s="4">
        <v>24.949826860105599</v>
      </c>
      <c r="J14" s="5">
        <v>1131634.916</v>
      </c>
      <c r="K14" s="5">
        <v>1.10265277466186</v>
      </c>
      <c r="L14" s="5">
        <v>24.3669301144527</v>
      </c>
      <c r="M14" s="4">
        <v>424939.27399999998</v>
      </c>
      <c r="N14" s="4">
        <v>0.760663514996608</v>
      </c>
      <c r="O14" s="4">
        <v>24.855861679758998</v>
      </c>
      <c r="P14" s="5">
        <v>425617.35</v>
      </c>
      <c r="Q14" s="5">
        <v>1.15802994208965</v>
      </c>
      <c r="R14" s="5">
        <v>24.8777315659786</v>
      </c>
      <c r="S14" s="4">
        <v>100626.727</v>
      </c>
      <c r="T14" s="4">
        <v>1.4666087269519399</v>
      </c>
      <c r="U14" s="4">
        <v>24.844613721040101</v>
      </c>
      <c r="V14" s="5">
        <v>1486.758</v>
      </c>
      <c r="W14" s="5">
        <v>9.5887827374943893</v>
      </c>
      <c r="X14" s="5">
        <v>24.775161127117901</v>
      </c>
      <c r="Y14" s="4">
        <v>3235366.7910000002</v>
      </c>
      <c r="Z14" s="4">
        <v>1.0499425895674299</v>
      </c>
      <c r="AA14" s="4">
        <v>24.8712516327179</v>
      </c>
      <c r="AB14" s="5">
        <v>1300211.084</v>
      </c>
      <c r="AC14" s="5">
        <v>1.0894667840544701</v>
      </c>
      <c r="AD14" s="5">
        <v>24.8664054960568</v>
      </c>
      <c r="AE14" s="4">
        <v>2191346.324</v>
      </c>
      <c r="AF14" s="4">
        <v>0.52313793810666098</v>
      </c>
      <c r="AG14" s="4">
        <v>24.961755897745899</v>
      </c>
      <c r="AH14" s="5">
        <v>2185765.9380000001</v>
      </c>
      <c r="AI14" s="5">
        <v>0.70088127877662698</v>
      </c>
      <c r="AJ14" s="5">
        <v>24.9447009586315</v>
      </c>
      <c r="AK14" s="4">
        <v>760081.40899999999</v>
      </c>
      <c r="AL14" s="4">
        <v>1.0080447542619499</v>
      </c>
      <c r="AM14" s="4">
        <v>99.275204319891799</v>
      </c>
      <c r="AN14" s="5">
        <v>646828.94400000002</v>
      </c>
      <c r="AO14" s="5">
        <v>0.81340294628563803</v>
      </c>
      <c r="AP14" s="5">
        <v>99.513170063323699</v>
      </c>
      <c r="AQ14" s="4">
        <v>373787.14500000002</v>
      </c>
      <c r="AR14" s="4">
        <v>1.2768638389611999</v>
      </c>
      <c r="AS14" s="4">
        <v>98.448539099857996</v>
      </c>
      <c r="AT14" s="5">
        <v>65753.932000000001</v>
      </c>
      <c r="AU14" s="5">
        <v>2.3496178781591999</v>
      </c>
      <c r="AV14" s="5">
        <v>99.618068228008894</v>
      </c>
      <c r="AW14" s="4">
        <v>626746.93999999994</v>
      </c>
      <c r="AX14" s="4">
        <v>0.76387334390422801</v>
      </c>
      <c r="AY14" s="4">
        <v>98.3069774373147</v>
      </c>
      <c r="AZ14" s="5">
        <v>109273.012</v>
      </c>
      <c r="BA14" s="5">
        <v>0.85268324075076696</v>
      </c>
      <c r="BB14" s="5">
        <v>99.584850068646702</v>
      </c>
    </row>
    <row r="15" spans="1:54" x14ac:dyDescent="0.25">
      <c r="A15" s="2"/>
      <c r="B15" s="3">
        <v>43739.509351851899</v>
      </c>
      <c r="C15" s="5" t="s">
        <v>77</v>
      </c>
      <c r="D15" s="2" t="s">
        <v>22</v>
      </c>
      <c r="E15" s="6" t="s">
        <v>15</v>
      </c>
      <c r="F15" s="2" t="b">
        <v>0</v>
      </c>
      <c r="G15" s="4">
        <v>528363.87</v>
      </c>
      <c r="H15" s="4">
        <v>2.1028504605063199</v>
      </c>
      <c r="I15" s="4">
        <v>0.58433649459770698</v>
      </c>
      <c r="J15" s="5">
        <v>58606.535000000003</v>
      </c>
      <c r="K15" s="5">
        <v>2.2739600591214399</v>
      </c>
      <c r="L15" s="5">
        <v>0.80421548481696503</v>
      </c>
      <c r="M15" s="4">
        <v>19835.644</v>
      </c>
      <c r="N15" s="4">
        <v>1.9177471193287501</v>
      </c>
      <c r="O15" s="4">
        <v>0.72784104013551898</v>
      </c>
      <c r="P15" s="5">
        <v>304.34899999999999</v>
      </c>
      <c r="Q15" s="5">
        <v>19.748594822180401</v>
      </c>
      <c r="R15" s="5" t="s">
        <v>21</v>
      </c>
      <c r="S15" s="4">
        <v>289.32799999999997</v>
      </c>
      <c r="T15" s="4">
        <v>13.1962796276527</v>
      </c>
      <c r="U15" s="4" t="s">
        <v>21</v>
      </c>
      <c r="V15" s="5">
        <v>463.53199999999998</v>
      </c>
      <c r="W15" s="5">
        <v>13.1987734669475</v>
      </c>
      <c r="X15" s="5">
        <v>31.916761552013998</v>
      </c>
      <c r="Y15" s="4">
        <v>466.53899999999999</v>
      </c>
      <c r="Z15" s="4">
        <v>18.017029198446298</v>
      </c>
      <c r="AA15" s="4">
        <v>2.42442794191646E-3</v>
      </c>
      <c r="AB15" s="5">
        <v>92.105999999999995</v>
      </c>
      <c r="AC15" s="5">
        <v>51.702835100240897</v>
      </c>
      <c r="AD15" s="5">
        <v>1.4360500787876001E-3</v>
      </c>
      <c r="AE15" s="4">
        <v>1394.67</v>
      </c>
      <c r="AF15" s="4">
        <v>6.3594207286937303</v>
      </c>
      <c r="AG15" s="4" t="s">
        <v>21</v>
      </c>
      <c r="AH15" s="5">
        <v>132.15199999999999</v>
      </c>
      <c r="AI15" s="5">
        <v>34.031462763895703</v>
      </c>
      <c r="AJ15" s="5">
        <v>1.30253517789646E-3</v>
      </c>
      <c r="AK15" s="4">
        <v>287.33100000000002</v>
      </c>
      <c r="AL15" s="4">
        <v>25.764594890319</v>
      </c>
      <c r="AM15" s="4">
        <v>3.75286691592253E-2</v>
      </c>
      <c r="AN15" s="5">
        <v>240.27500000000001</v>
      </c>
      <c r="AO15" s="5">
        <v>22.737168736295398</v>
      </c>
      <c r="AP15" s="5">
        <v>3.6965765305896903E-2</v>
      </c>
      <c r="AQ15" s="4">
        <v>79.09</v>
      </c>
      <c r="AR15" s="4">
        <v>46.395954354853401</v>
      </c>
      <c r="AS15" s="4">
        <v>2.0830825943486599E-2</v>
      </c>
      <c r="AT15" s="5">
        <v>8.0079999999999991</v>
      </c>
      <c r="AU15" s="5">
        <v>129.09944487358101</v>
      </c>
      <c r="AV15" s="5">
        <v>1.2132224889150301E-2</v>
      </c>
      <c r="AW15" s="4">
        <v>123.143</v>
      </c>
      <c r="AX15" s="4">
        <v>53.801225934925903</v>
      </c>
      <c r="AY15" s="4">
        <v>1.93153174749656E-2</v>
      </c>
      <c r="AZ15" s="5">
        <v>21.023</v>
      </c>
      <c r="BA15" s="5">
        <v>69.017498066156904</v>
      </c>
      <c r="BB15" s="5">
        <v>1.9159097609510001E-2</v>
      </c>
    </row>
    <row r="16" spans="1:54" x14ac:dyDescent="0.25">
      <c r="A16" s="2"/>
      <c r="B16" s="3">
        <v>43739.512800925899</v>
      </c>
      <c r="C16" s="5" t="s">
        <v>83</v>
      </c>
      <c r="D16" s="2" t="s">
        <v>89</v>
      </c>
      <c r="E16" s="6" t="s">
        <v>55</v>
      </c>
      <c r="F16" s="2" t="b">
        <v>0</v>
      </c>
      <c r="G16" s="4">
        <v>1241698.925</v>
      </c>
      <c r="H16" s="4">
        <v>1.0916269884823699</v>
      </c>
      <c r="I16" s="4">
        <v>49.141273428570202</v>
      </c>
      <c r="J16" s="5">
        <v>2215975.4920000001</v>
      </c>
      <c r="K16" s="5">
        <v>0.74555971113403596</v>
      </c>
      <c r="L16" s="5">
        <v>49.566985261664101</v>
      </c>
      <c r="M16" s="4">
        <v>837392.68599999999</v>
      </c>
      <c r="N16" s="4">
        <v>0.62388208356410901</v>
      </c>
      <c r="O16" s="4">
        <v>49.865195476484999</v>
      </c>
      <c r="P16" s="5">
        <v>855948.78399999999</v>
      </c>
      <c r="Q16" s="5">
        <v>0.83966983363371395</v>
      </c>
      <c r="R16" s="5">
        <v>50.011476007009797</v>
      </c>
      <c r="S16" s="4">
        <v>202310.136</v>
      </c>
      <c r="T16" s="4">
        <v>0.92923006434464905</v>
      </c>
      <c r="U16" s="4">
        <v>50.010421524685199</v>
      </c>
      <c r="V16" s="5">
        <v>1825.1880000000001</v>
      </c>
      <c r="W16" s="5">
        <v>7.8438293790046796</v>
      </c>
      <c r="X16" s="5">
        <v>38.930773044928401</v>
      </c>
      <c r="Y16" s="4">
        <v>6444774.8449999997</v>
      </c>
      <c r="Z16" s="4">
        <v>0.55207151648890895</v>
      </c>
      <c r="AA16" s="4">
        <v>49.893941572451602</v>
      </c>
      <c r="AB16" s="5">
        <v>2664496.5269999998</v>
      </c>
      <c r="AC16" s="5">
        <v>0.93512481207448395</v>
      </c>
      <c r="AD16" s="5">
        <v>50.218217735806</v>
      </c>
      <c r="AE16" s="4">
        <v>4349411.2750000004</v>
      </c>
      <c r="AF16" s="4">
        <v>0.97370990005785596</v>
      </c>
      <c r="AG16" s="4">
        <v>49.913022702205602</v>
      </c>
      <c r="AH16" s="5">
        <v>4338541.3569999998</v>
      </c>
      <c r="AI16" s="5">
        <v>0.81732408188232397</v>
      </c>
      <c r="AJ16" s="5">
        <v>49.886675906575903</v>
      </c>
      <c r="AK16" s="4">
        <v>768807.30599999998</v>
      </c>
      <c r="AL16" s="4">
        <v>0.728794476282417</v>
      </c>
      <c r="AM16" s="4">
        <v>100.41490487997901</v>
      </c>
      <c r="AN16" s="5">
        <v>648362.92099999997</v>
      </c>
      <c r="AO16" s="5">
        <v>1.22727793729751</v>
      </c>
      <c r="AP16" s="5">
        <v>99.749168955287701</v>
      </c>
      <c r="AQ16" s="4">
        <v>377245.54599999997</v>
      </c>
      <c r="AR16" s="4">
        <v>0.686823243008301</v>
      </c>
      <c r="AS16" s="4">
        <v>99.359417204217294</v>
      </c>
      <c r="AT16" s="5">
        <v>66759.828999999998</v>
      </c>
      <c r="AU16" s="5">
        <v>0.95521923152771504</v>
      </c>
      <c r="AV16" s="5">
        <v>101.142015358294</v>
      </c>
      <c r="AW16" s="4">
        <v>631929.88300000003</v>
      </c>
      <c r="AX16" s="4">
        <v>1.0847423310720199</v>
      </c>
      <c r="AY16" s="4">
        <v>99.119936269726196</v>
      </c>
      <c r="AZ16" s="5">
        <v>110199.33199999999</v>
      </c>
      <c r="BA16" s="5">
        <v>0.85882118318009004</v>
      </c>
      <c r="BB16" s="5">
        <v>100.42904239598499</v>
      </c>
    </row>
    <row r="17" spans="1:54" x14ac:dyDescent="0.25">
      <c r="A17" s="2"/>
      <c r="B17" s="3">
        <v>43739.516319444403</v>
      </c>
      <c r="C17" s="5" t="s">
        <v>77</v>
      </c>
      <c r="D17" s="2" t="s">
        <v>22</v>
      </c>
      <c r="E17" s="6" t="s">
        <v>15</v>
      </c>
      <c r="F17" s="2" t="b">
        <v>0</v>
      </c>
      <c r="G17" s="4">
        <v>531138.46400000004</v>
      </c>
      <c r="H17" s="4">
        <v>1.09984242719865</v>
      </c>
      <c r="I17" s="4">
        <v>0.80648182748549901</v>
      </c>
      <c r="J17" s="5">
        <v>57711.481</v>
      </c>
      <c r="K17" s="5">
        <v>2.1734788746050602</v>
      </c>
      <c r="L17" s="5">
        <v>0.80717919546118899</v>
      </c>
      <c r="M17" s="4">
        <v>19759.499</v>
      </c>
      <c r="N17" s="4">
        <v>2.6806367669214999</v>
      </c>
      <c r="O17" s="4">
        <v>0.72979750583112901</v>
      </c>
      <c r="P17" s="5">
        <v>378.43599999999998</v>
      </c>
      <c r="Q17" s="5">
        <v>30.847282378512102</v>
      </c>
      <c r="R17" s="5">
        <v>3.6279157294704201E-3</v>
      </c>
      <c r="S17" s="4">
        <v>226.26</v>
      </c>
      <c r="T17" s="4">
        <v>22.582303493220699</v>
      </c>
      <c r="U17" s="4" t="s">
        <v>21</v>
      </c>
      <c r="V17" s="5">
        <v>419.483</v>
      </c>
      <c r="W17" s="5">
        <v>22.288905837274498</v>
      </c>
      <c r="X17" s="5">
        <v>55.972336984482901</v>
      </c>
      <c r="Y17" s="4">
        <v>1034.2190000000001</v>
      </c>
      <c r="Z17" s="4">
        <v>14.59719354429</v>
      </c>
      <c r="AA17" s="4">
        <v>6.8364962443360298E-3</v>
      </c>
      <c r="AB17" s="5">
        <v>147.16999999999999</v>
      </c>
      <c r="AC17" s="5">
        <v>45.808585879097201</v>
      </c>
      <c r="AD17" s="5">
        <v>2.4529936285525699E-3</v>
      </c>
      <c r="AE17" s="4">
        <v>2019.454</v>
      </c>
      <c r="AF17" s="4">
        <v>15.8392000532204</v>
      </c>
      <c r="AG17" s="4" t="s">
        <v>21</v>
      </c>
      <c r="AH17" s="5">
        <v>313.363</v>
      </c>
      <c r="AI17" s="5">
        <v>28.017848214969401</v>
      </c>
      <c r="AJ17" s="5">
        <v>3.3960242370722898E-3</v>
      </c>
      <c r="AK17" s="4">
        <v>313.36</v>
      </c>
      <c r="AL17" s="4">
        <v>37.017816867069698</v>
      </c>
      <c r="AM17" s="4">
        <v>4.0928350117929599E-2</v>
      </c>
      <c r="AN17" s="5">
        <v>226.25800000000001</v>
      </c>
      <c r="AO17" s="5">
        <v>22.193179466070301</v>
      </c>
      <c r="AP17" s="5">
        <v>3.4809281558970402E-2</v>
      </c>
      <c r="AQ17" s="4">
        <v>55.061999999999998</v>
      </c>
      <c r="AR17" s="4">
        <v>47.145744786867802</v>
      </c>
      <c r="AS17" s="4">
        <v>1.4502300393226201E-2</v>
      </c>
      <c r="AT17" s="5">
        <v>19.021000000000001</v>
      </c>
      <c r="AU17" s="5">
        <v>100.63429294371799</v>
      </c>
      <c r="AV17" s="5">
        <v>2.8817064137927999E-2</v>
      </c>
      <c r="AW17" s="4">
        <v>108.126</v>
      </c>
      <c r="AX17" s="4">
        <v>36.205075946275301</v>
      </c>
      <c r="AY17" s="4">
        <v>1.6959859815808699E-2</v>
      </c>
      <c r="AZ17" s="5">
        <v>18.02</v>
      </c>
      <c r="BA17" s="5">
        <v>73.154777540639301</v>
      </c>
      <c r="BB17" s="5">
        <v>1.6422344048107801E-2</v>
      </c>
    </row>
    <row r="18" spans="1:54" x14ac:dyDescent="0.25">
      <c r="A18" s="2"/>
      <c r="B18" s="3">
        <v>43739.519780092603</v>
      </c>
      <c r="C18" s="5" t="s">
        <v>80</v>
      </c>
      <c r="D18" s="2" t="s">
        <v>18</v>
      </c>
      <c r="E18" s="6" t="s">
        <v>55</v>
      </c>
      <c r="F18" s="2" t="b">
        <v>0</v>
      </c>
      <c r="G18" s="4">
        <v>1590990.328</v>
      </c>
      <c r="H18" s="4">
        <v>0.97974344642731404</v>
      </c>
      <c r="I18" s="4">
        <v>74.217430076013102</v>
      </c>
      <c r="J18" s="5">
        <v>3279507.8530000001</v>
      </c>
      <c r="K18" s="5">
        <v>1.0320199990668499</v>
      </c>
      <c r="L18" s="5">
        <v>74.479006889425605</v>
      </c>
      <c r="M18" s="4">
        <v>1287955.3940000001</v>
      </c>
      <c r="N18" s="4">
        <v>0.97249553028552105</v>
      </c>
      <c r="O18" s="4">
        <v>75.699673097322403</v>
      </c>
      <c r="P18" s="5">
        <v>1320976.3959999999</v>
      </c>
      <c r="Q18" s="5">
        <v>0.93832309333881203</v>
      </c>
      <c r="R18" s="5">
        <v>75.788334897578906</v>
      </c>
      <c r="S18" s="4">
        <v>305203.46899999998</v>
      </c>
      <c r="T18" s="4">
        <v>0.70522509812979794</v>
      </c>
      <c r="U18" s="4">
        <v>75.179864536474795</v>
      </c>
      <c r="V18" s="5">
        <v>889.04</v>
      </c>
      <c r="W18" s="5">
        <v>10.574472688872801</v>
      </c>
      <c r="X18" s="5">
        <v>63.555195256707599</v>
      </c>
      <c r="Y18" s="4">
        <v>9791794.7310000006</v>
      </c>
      <c r="Z18" s="4">
        <v>0.42149044579983402</v>
      </c>
      <c r="AA18" s="4">
        <v>75.293358480811307</v>
      </c>
      <c r="AB18" s="5">
        <v>4000146.1060000001</v>
      </c>
      <c r="AC18" s="5">
        <v>0.64120976322912504</v>
      </c>
      <c r="AD18" s="5">
        <v>75.142955037840196</v>
      </c>
      <c r="AE18" s="4">
        <v>6566206.8360000001</v>
      </c>
      <c r="AF18" s="4">
        <v>0.43997027169095898</v>
      </c>
      <c r="AG18" s="4">
        <v>75.144137964287694</v>
      </c>
      <c r="AH18" s="5">
        <v>6546478.1059999997</v>
      </c>
      <c r="AI18" s="5">
        <v>0.456595014708156</v>
      </c>
      <c r="AJ18" s="5">
        <v>75.100388544083302</v>
      </c>
      <c r="AK18" s="4">
        <v>771043.64099999995</v>
      </c>
      <c r="AL18" s="4">
        <v>0.57071824812536398</v>
      </c>
      <c r="AM18" s="4"/>
      <c r="AN18" s="5">
        <v>639210.38399999996</v>
      </c>
      <c r="AO18" s="5">
        <v>1.65530660994692</v>
      </c>
      <c r="AP18" s="5"/>
      <c r="AQ18" s="4">
        <v>378627.81800000003</v>
      </c>
      <c r="AR18" s="4">
        <v>0.91189750452242102</v>
      </c>
      <c r="AS18" s="4"/>
      <c r="AT18" s="5">
        <v>65999.161999999997</v>
      </c>
      <c r="AU18" s="5">
        <v>2.17882204903341</v>
      </c>
      <c r="AV18" s="5"/>
      <c r="AW18" s="4">
        <v>634744.33799999999</v>
      </c>
      <c r="AX18" s="4">
        <v>0.66417715295471103</v>
      </c>
      <c r="AY18" s="4"/>
      <c r="AZ18" s="5">
        <v>109420.327</v>
      </c>
      <c r="BA18" s="5">
        <v>1.3755165135682501</v>
      </c>
      <c r="BB18" s="5"/>
    </row>
    <row r="19" spans="1:54" x14ac:dyDescent="0.25">
      <c r="A19" s="2"/>
      <c r="B19" s="3">
        <v>43739.523252314801</v>
      </c>
      <c r="C19" s="5" t="s">
        <v>77</v>
      </c>
      <c r="D19" s="2" t="s">
        <v>22</v>
      </c>
      <c r="E19" s="6" t="s">
        <v>15</v>
      </c>
      <c r="F19" s="2" t="b">
        <v>0</v>
      </c>
      <c r="G19" s="4">
        <v>518719.766</v>
      </c>
      <c r="H19" s="4">
        <v>2.3961022894326902</v>
      </c>
      <c r="I19" s="4" t="s">
        <v>21</v>
      </c>
      <c r="J19" s="5">
        <v>56477.32</v>
      </c>
      <c r="K19" s="5">
        <v>1.8140181174391801</v>
      </c>
      <c r="L19" s="5">
        <v>0.788663395566646</v>
      </c>
      <c r="M19" s="4">
        <v>19251.243999999999</v>
      </c>
      <c r="N19" s="4">
        <v>3.3320596320771401</v>
      </c>
      <c r="O19" s="4">
        <v>0.68796719348151703</v>
      </c>
      <c r="P19" s="5">
        <v>414.47500000000002</v>
      </c>
      <c r="Q19" s="5">
        <v>23.0053303215354</v>
      </c>
      <c r="R19" s="5">
        <v>5.6300954044635997E-3</v>
      </c>
      <c r="S19" s="4">
        <v>287.32600000000002</v>
      </c>
      <c r="T19" s="4">
        <v>23.8053090532696</v>
      </c>
      <c r="U19" s="4" t="s">
        <v>21</v>
      </c>
      <c r="V19" s="5">
        <v>403.46199999999999</v>
      </c>
      <c r="W19" s="5">
        <v>17.391831358194398</v>
      </c>
      <c r="X19" s="5">
        <v>70.996198916173796</v>
      </c>
      <c r="Y19" s="4">
        <v>1457.73</v>
      </c>
      <c r="Z19" s="4">
        <v>10.990922134945601</v>
      </c>
      <c r="AA19" s="4">
        <v>1.00468388165783E-2</v>
      </c>
      <c r="AB19" s="5">
        <v>273.31700000000001</v>
      </c>
      <c r="AC19" s="5">
        <v>58.408208867626698</v>
      </c>
      <c r="AD19" s="5">
        <v>4.8145918972660297E-3</v>
      </c>
      <c r="AE19" s="4">
        <v>2663.2730000000001</v>
      </c>
      <c r="AF19" s="4">
        <v>12.439826557147001</v>
      </c>
      <c r="AG19" s="4" t="s">
        <v>21</v>
      </c>
      <c r="AH19" s="5">
        <v>466.54399999999998</v>
      </c>
      <c r="AI19" s="5">
        <v>38.8017757185752</v>
      </c>
      <c r="AJ19" s="5">
        <v>5.1454375836836796E-3</v>
      </c>
      <c r="AK19" s="4">
        <v>334.38499999999999</v>
      </c>
      <c r="AL19" s="4">
        <v>22.7234980953281</v>
      </c>
      <c r="AM19" s="4">
        <v>4.3674452240821698E-2</v>
      </c>
      <c r="AN19" s="5">
        <v>243.28399999999999</v>
      </c>
      <c r="AO19" s="5">
        <v>24.695550214606499</v>
      </c>
      <c r="AP19" s="5">
        <v>3.7428693150264501E-2</v>
      </c>
      <c r="AQ19" s="4">
        <v>77.088999999999999</v>
      </c>
      <c r="AR19" s="4">
        <v>34.113500951416803</v>
      </c>
      <c r="AS19" s="4">
        <v>2.03037999893468E-2</v>
      </c>
      <c r="AT19" s="5">
        <v>7.0069999999999997</v>
      </c>
      <c r="AU19" s="5">
        <v>178.80936529065301</v>
      </c>
      <c r="AV19" s="5">
        <v>1.06156967780065E-2</v>
      </c>
      <c r="AW19" s="4">
        <v>93.105000000000004</v>
      </c>
      <c r="AX19" s="4">
        <v>27.322032936118099</v>
      </c>
      <c r="AY19" s="4">
        <v>1.46037747456752E-2</v>
      </c>
      <c r="AZ19" s="5">
        <v>21.023</v>
      </c>
      <c r="BA19" s="5">
        <v>79.213907993368593</v>
      </c>
      <c r="BB19" s="5">
        <v>1.9159097609510001E-2</v>
      </c>
    </row>
    <row r="20" spans="1:54" x14ac:dyDescent="0.25">
      <c r="A20" s="2"/>
      <c r="B20" s="3">
        <v>43739.526678240698</v>
      </c>
      <c r="C20" s="5" t="s">
        <v>51</v>
      </c>
      <c r="D20" s="2" t="s">
        <v>40</v>
      </c>
      <c r="E20" s="6" t="s">
        <v>55</v>
      </c>
      <c r="F20" s="2" t="b">
        <v>0</v>
      </c>
      <c r="G20" s="4">
        <v>1904760.95</v>
      </c>
      <c r="H20" s="4">
        <v>0.72872718752046195</v>
      </c>
      <c r="I20" s="4">
        <v>98.052122400355699</v>
      </c>
      <c r="J20" s="5">
        <v>4310985.6770000001</v>
      </c>
      <c r="K20" s="5">
        <v>0.92305310523667305</v>
      </c>
      <c r="L20" s="5">
        <v>99.079433117630202</v>
      </c>
      <c r="M20" s="4">
        <v>1702030.0789999999</v>
      </c>
      <c r="N20" s="4">
        <v>0.74610900836503702</v>
      </c>
      <c r="O20" s="4">
        <v>100.085357797565</v>
      </c>
      <c r="P20" s="5">
        <v>1729499.415</v>
      </c>
      <c r="Q20" s="5">
        <v>0.68248069526764399</v>
      </c>
      <c r="R20" s="5">
        <v>99.637450813734503</v>
      </c>
      <c r="S20" s="4">
        <v>399995.42</v>
      </c>
      <c r="T20" s="4">
        <v>0.78932501204586902</v>
      </c>
      <c r="U20" s="4">
        <v>99.317071079686301</v>
      </c>
      <c r="V20" s="5">
        <v>1198.4069999999999</v>
      </c>
      <c r="W20" s="5">
        <v>15.7879610451012</v>
      </c>
      <c r="X20" s="5">
        <v>75.228575998267701</v>
      </c>
      <c r="Y20" s="4">
        <v>12824110.032</v>
      </c>
      <c r="Z20" s="4">
        <v>0.70281953669393404</v>
      </c>
      <c r="AA20" s="4">
        <v>99.341777752908001</v>
      </c>
      <c r="AB20" s="5">
        <v>5228480.1560000004</v>
      </c>
      <c r="AC20" s="5">
        <v>0.81889857617353001</v>
      </c>
      <c r="AD20" s="5">
        <v>99.153769390984905</v>
      </c>
      <c r="AE20" s="4">
        <v>8574792.2709999997</v>
      </c>
      <c r="AF20" s="4">
        <v>0.65570088018911299</v>
      </c>
      <c r="AG20" s="4">
        <v>99.124266991579503</v>
      </c>
      <c r="AH20" s="5">
        <v>8580341.9149999991</v>
      </c>
      <c r="AI20" s="5">
        <v>0.37883085629528601</v>
      </c>
      <c r="AJ20" s="5">
        <v>99.256837002737399</v>
      </c>
      <c r="AK20" s="4">
        <v>758666.66799999995</v>
      </c>
      <c r="AL20" s="4">
        <v>0.79471429037363195</v>
      </c>
      <c r="AM20" s="4"/>
      <c r="AN20" s="5">
        <v>639748.19999999995</v>
      </c>
      <c r="AO20" s="5">
        <v>1.1715463629318701</v>
      </c>
      <c r="AP20" s="5"/>
      <c r="AQ20" s="4">
        <v>371960.01299999998</v>
      </c>
      <c r="AR20" s="4">
        <v>0.76727620997664503</v>
      </c>
      <c r="AS20" s="4"/>
      <c r="AT20" s="5">
        <v>65768.088000000003</v>
      </c>
      <c r="AU20" s="5">
        <v>0.96006192523685097</v>
      </c>
      <c r="AV20" s="5"/>
      <c r="AW20" s="4">
        <v>625686.48100000003</v>
      </c>
      <c r="AX20" s="4">
        <v>0.53787116180551198</v>
      </c>
      <c r="AY20" s="4"/>
      <c r="AZ20" s="5">
        <v>108626.826</v>
      </c>
      <c r="BA20" s="5">
        <v>1.74449311493306</v>
      </c>
      <c r="BB20" s="5"/>
    </row>
    <row r="21" spans="1:54" x14ac:dyDescent="0.25">
      <c r="A21" s="2"/>
      <c r="B21" s="3">
        <v>43739.530150462997</v>
      </c>
      <c r="C21" s="5" t="s">
        <v>77</v>
      </c>
      <c r="D21" s="2" t="s">
        <v>22</v>
      </c>
      <c r="E21" s="6" t="s">
        <v>15</v>
      </c>
      <c r="F21" s="2" t="b">
        <v>0</v>
      </c>
      <c r="G21" s="4">
        <v>530465.77300000004</v>
      </c>
      <c r="H21" s="4">
        <v>2.0704835792340002</v>
      </c>
      <c r="I21" s="4">
        <v>0.79145275425432404</v>
      </c>
      <c r="J21" s="5">
        <v>57470.47</v>
      </c>
      <c r="K21" s="5">
        <v>1.29215067127081</v>
      </c>
      <c r="L21" s="5">
        <v>0.81978552138746996</v>
      </c>
      <c r="M21" s="4">
        <v>19528.874</v>
      </c>
      <c r="N21" s="4">
        <v>3.1097244071398298</v>
      </c>
      <c r="O21" s="4">
        <v>0.70370459103726901</v>
      </c>
      <c r="P21" s="5">
        <v>425.48700000000002</v>
      </c>
      <c r="Q21" s="5">
        <v>21.940629791396699</v>
      </c>
      <c r="R21" s="5">
        <v>6.2876157879120601E-3</v>
      </c>
      <c r="S21" s="4">
        <v>266.30200000000002</v>
      </c>
      <c r="T21" s="4">
        <v>20.683413531532999</v>
      </c>
      <c r="U21" s="4" t="s">
        <v>21</v>
      </c>
      <c r="V21" s="5">
        <v>424.48700000000002</v>
      </c>
      <c r="W21" s="5">
        <v>28.263398169680901</v>
      </c>
      <c r="X21" s="5">
        <v>90.397940175822896</v>
      </c>
      <c r="Y21" s="4">
        <v>2172.61</v>
      </c>
      <c r="Z21" s="4">
        <v>11.234206945910399</v>
      </c>
      <c r="AA21" s="4">
        <v>1.5659216268817999E-2</v>
      </c>
      <c r="AB21" s="5">
        <v>247.28399999999999</v>
      </c>
      <c r="AC21" s="5">
        <v>15.9727444387461</v>
      </c>
      <c r="AD21" s="5">
        <v>4.3667980648545903E-3</v>
      </c>
      <c r="AE21" s="4">
        <v>3406.239</v>
      </c>
      <c r="AF21" s="4">
        <v>10.803817493465001</v>
      </c>
      <c r="AG21" s="4" t="s">
        <v>21</v>
      </c>
      <c r="AH21" s="5">
        <v>545.64</v>
      </c>
      <c r="AI21" s="5">
        <v>21.715531123138401</v>
      </c>
      <c r="AJ21" s="5">
        <v>6.1034982164991803E-3</v>
      </c>
      <c r="AK21" s="4">
        <v>309.35399999999998</v>
      </c>
      <c r="AL21" s="4">
        <v>17.8863200122635</v>
      </c>
      <c r="AM21" s="4">
        <v>4.0405121337701098E-2</v>
      </c>
      <c r="AN21" s="5">
        <v>222.255</v>
      </c>
      <c r="AO21" s="5">
        <v>21.212739642483498</v>
      </c>
      <c r="AP21" s="5">
        <v>3.4193429062790999E-2</v>
      </c>
      <c r="AQ21" s="4">
        <v>73.084000000000003</v>
      </c>
      <c r="AR21" s="4">
        <v>34.197988405701501</v>
      </c>
      <c r="AS21" s="4">
        <v>1.9248957937207899E-2</v>
      </c>
      <c r="AT21" s="5">
        <v>14.015000000000001</v>
      </c>
      <c r="AU21" s="5">
        <v>102.13860935094399</v>
      </c>
      <c r="AV21" s="5">
        <v>2.1232908569111E-2</v>
      </c>
      <c r="AW21" s="4">
        <v>109.124</v>
      </c>
      <c r="AX21" s="4">
        <v>34.179234887625398</v>
      </c>
      <c r="AY21" s="4">
        <v>1.71163988544875E-2</v>
      </c>
      <c r="AZ21" s="5">
        <v>22.024000000000001</v>
      </c>
      <c r="BA21" s="5">
        <v>67.088252296736002</v>
      </c>
      <c r="BB21" s="5">
        <v>2.0071348796644101E-2</v>
      </c>
    </row>
    <row r="22" spans="1:54" x14ac:dyDescent="0.25">
      <c r="A22" s="2"/>
      <c r="B22" s="3">
        <v>43739.533553240697</v>
      </c>
      <c r="C22" s="5" t="s">
        <v>77</v>
      </c>
      <c r="D22" s="2" t="s">
        <v>22</v>
      </c>
      <c r="E22" s="6" t="s">
        <v>15</v>
      </c>
      <c r="F22" s="2" t="b">
        <v>0</v>
      </c>
      <c r="G22" s="4">
        <v>523118.087</v>
      </c>
      <c r="H22" s="4">
        <v>3.1636528020252901</v>
      </c>
      <c r="I22" s="4">
        <v>0.271447392473677</v>
      </c>
      <c r="J22" s="5">
        <v>57419.071000000004</v>
      </c>
      <c r="K22" s="5">
        <v>3.2897719503371201</v>
      </c>
      <c r="L22" s="5">
        <v>0.81859816284259201</v>
      </c>
      <c r="M22" s="4">
        <v>19475.819</v>
      </c>
      <c r="N22" s="4">
        <v>1.9890094174714601</v>
      </c>
      <c r="O22" s="4">
        <v>0.70057074863929403</v>
      </c>
      <c r="P22" s="5">
        <v>352.404</v>
      </c>
      <c r="Q22" s="5">
        <v>18.4982834875604</v>
      </c>
      <c r="R22" s="5">
        <v>2.0764920284914502E-3</v>
      </c>
      <c r="S22" s="4">
        <v>223.25700000000001</v>
      </c>
      <c r="T22" s="4">
        <v>19.948705687671801</v>
      </c>
      <c r="U22" s="4" t="s">
        <v>21</v>
      </c>
      <c r="V22" s="5">
        <v>409.47300000000001</v>
      </c>
      <c r="W22" s="5">
        <v>13.364905212741499</v>
      </c>
      <c r="X22" s="5">
        <v>90.692224900034503</v>
      </c>
      <c r="Y22" s="4">
        <v>931.09500000000003</v>
      </c>
      <c r="Z22" s="4">
        <v>9.2367632524515493</v>
      </c>
      <c r="AA22" s="4">
        <v>6.0417254016865499E-3</v>
      </c>
      <c r="AB22" s="5">
        <v>37.040999999999997</v>
      </c>
      <c r="AC22" s="5">
        <v>81.6390359026</v>
      </c>
      <c r="AD22" s="5">
        <v>3.7970178209679502E-4</v>
      </c>
      <c r="AE22" s="4">
        <v>1820.182</v>
      </c>
      <c r="AF22" s="4">
        <v>9.1160330804131799</v>
      </c>
      <c r="AG22" s="4" t="s">
        <v>21</v>
      </c>
      <c r="AH22" s="5">
        <v>83.096999999999994</v>
      </c>
      <c r="AI22" s="5">
        <v>57.937121010623102</v>
      </c>
      <c r="AJ22" s="5">
        <v>7.5281965072150896E-4</v>
      </c>
      <c r="AK22" s="4">
        <v>212.24199999999999</v>
      </c>
      <c r="AL22" s="4">
        <v>29.231591666094602</v>
      </c>
      <c r="AM22" s="4">
        <v>2.7721198894975801E-2</v>
      </c>
      <c r="AN22" s="5">
        <v>154.179</v>
      </c>
      <c r="AO22" s="5">
        <v>34.659401301526401</v>
      </c>
      <c r="AP22" s="5">
        <v>2.3720090434285201E-2</v>
      </c>
      <c r="AQ22" s="4">
        <v>45.052999999999997</v>
      </c>
      <c r="AR22" s="4">
        <v>50.510410029317697</v>
      </c>
      <c r="AS22" s="4">
        <v>1.1866117097381499E-2</v>
      </c>
      <c r="AT22" s="5">
        <v>6.0060000000000002</v>
      </c>
      <c r="AU22" s="5">
        <v>86.066296582387096</v>
      </c>
      <c r="AV22" s="5">
        <v>9.0991686668627104E-3</v>
      </c>
      <c r="AW22" s="4">
        <v>70.081000000000003</v>
      </c>
      <c r="AX22" s="4">
        <v>50.842822558810497</v>
      </c>
      <c r="AY22" s="4">
        <v>1.09923971639725E-2</v>
      </c>
      <c r="AZ22" s="5">
        <v>7.0069999999999997</v>
      </c>
      <c r="BA22" s="5">
        <v>96.421222530079007</v>
      </c>
      <c r="BB22" s="5">
        <v>6.3857583099384803E-3</v>
      </c>
    </row>
    <row r="23" spans="1:54" x14ac:dyDescent="0.25">
      <c r="A23" s="2"/>
      <c r="B23" s="3">
        <v>43739.537002314799</v>
      </c>
      <c r="C23" s="5" t="s">
        <v>77</v>
      </c>
      <c r="D23" s="2" t="s">
        <v>22</v>
      </c>
      <c r="E23" s="6" t="s">
        <v>15</v>
      </c>
      <c r="F23" s="2" t="b">
        <v>0</v>
      </c>
      <c r="G23" s="4">
        <v>530300.24399999995</v>
      </c>
      <c r="H23" s="4">
        <v>2.0960434639396799</v>
      </c>
      <c r="I23" s="4">
        <v>0.77973805012431796</v>
      </c>
      <c r="J23" s="5">
        <v>56735.182999999997</v>
      </c>
      <c r="K23" s="5">
        <v>2.4383503262524902</v>
      </c>
      <c r="L23" s="5">
        <v>0.80279979593780004</v>
      </c>
      <c r="M23" s="4">
        <v>19225.129000000001</v>
      </c>
      <c r="N23" s="4">
        <v>3.3175516374748502</v>
      </c>
      <c r="O23" s="4">
        <v>0.68576304058636295</v>
      </c>
      <c r="P23" s="5">
        <v>388.44600000000003</v>
      </c>
      <c r="Q23" s="5">
        <v>19.4319232011289</v>
      </c>
      <c r="R23" s="5">
        <v>4.1532721625450299E-3</v>
      </c>
      <c r="S23" s="4">
        <v>196.22499999999999</v>
      </c>
      <c r="T23" s="4">
        <v>20.150848330753998</v>
      </c>
      <c r="U23" s="4" t="s">
        <v>21</v>
      </c>
      <c r="V23" s="5">
        <v>442.50900000000001</v>
      </c>
      <c r="W23" s="5">
        <v>21.669396269342698</v>
      </c>
      <c r="X23" s="5">
        <v>90.0446965831933</v>
      </c>
      <c r="Y23" s="4">
        <v>586.67600000000004</v>
      </c>
      <c r="Z23" s="4">
        <v>21.148964461307902</v>
      </c>
      <c r="AA23" s="4">
        <v>3.37365728574229E-3</v>
      </c>
      <c r="AB23" s="5">
        <v>25.027999999999999</v>
      </c>
      <c r="AC23" s="5">
        <v>80.560518416926797</v>
      </c>
      <c r="AD23" s="5">
        <v>1.51884505684409E-4</v>
      </c>
      <c r="AE23" s="4">
        <v>1470.76</v>
      </c>
      <c r="AF23" s="4">
        <v>11.026948590955101</v>
      </c>
      <c r="AG23" s="4" t="s">
        <v>21</v>
      </c>
      <c r="AH23" s="5">
        <v>51.06</v>
      </c>
      <c r="AI23" s="5">
        <v>74.206095600643593</v>
      </c>
      <c r="AJ23" s="5">
        <v>3.8221694089384098E-4</v>
      </c>
      <c r="AK23" s="4">
        <v>173.19800000000001</v>
      </c>
      <c r="AL23" s="4">
        <v>35.008290895740799</v>
      </c>
      <c r="AM23" s="4">
        <v>2.2621612151280199E-2</v>
      </c>
      <c r="AN23" s="5">
        <v>140.161</v>
      </c>
      <c r="AO23" s="5">
        <v>50.283334800007403</v>
      </c>
      <c r="AP23" s="5">
        <v>2.1563452839620498E-2</v>
      </c>
      <c r="AQ23" s="4">
        <v>54.061999999999998</v>
      </c>
      <c r="AR23" s="4">
        <v>51.054766287725798</v>
      </c>
      <c r="AS23" s="4">
        <v>1.4238919106799501E-2</v>
      </c>
      <c r="AT23" s="5">
        <v>4.0039999999999996</v>
      </c>
      <c r="AU23" s="5">
        <v>174.80147469502501</v>
      </c>
      <c r="AV23" s="5">
        <v>6.06611244457514E-3</v>
      </c>
      <c r="AW23" s="4">
        <v>90.105000000000004</v>
      </c>
      <c r="AX23" s="4">
        <v>44.4472191295879</v>
      </c>
      <c r="AY23" s="4">
        <v>1.41332165131739E-2</v>
      </c>
      <c r="AZ23" s="5">
        <v>18.018999999999998</v>
      </c>
      <c r="BA23" s="5">
        <v>73.148533887966494</v>
      </c>
      <c r="BB23" s="5">
        <v>1.6421432708260499E-2</v>
      </c>
    </row>
    <row r="24" spans="1:54" x14ac:dyDescent="0.25">
      <c r="A24" s="2"/>
      <c r="B24" s="3">
        <v>43739.540428240703</v>
      </c>
      <c r="C24" s="5" t="s">
        <v>77</v>
      </c>
      <c r="D24" s="2" t="s">
        <v>56</v>
      </c>
      <c r="E24" s="6" t="s">
        <v>15</v>
      </c>
      <c r="F24" s="2" t="b">
        <v>0</v>
      </c>
      <c r="G24" s="4">
        <v>522696.255</v>
      </c>
      <c r="H24" s="4">
        <v>1.47043737420235</v>
      </c>
      <c r="I24" s="4">
        <v>0.24159378934329601</v>
      </c>
      <c r="J24" s="5">
        <v>23019.751</v>
      </c>
      <c r="K24" s="5">
        <v>2.4002268535278501</v>
      </c>
      <c r="L24" s="5">
        <v>2.3945999571183901E-2</v>
      </c>
      <c r="M24" s="4">
        <v>7991.8829999999998</v>
      </c>
      <c r="N24" s="4">
        <v>3.4650959381151698</v>
      </c>
      <c r="O24" s="4">
        <v>2.2239855558024699E-2</v>
      </c>
      <c r="P24" s="5">
        <v>814.952</v>
      </c>
      <c r="Q24" s="5">
        <v>14.970577651742699</v>
      </c>
      <c r="R24" s="5">
        <v>2.8729022338857602E-2</v>
      </c>
      <c r="S24" s="4">
        <v>361.411</v>
      </c>
      <c r="T24" s="4">
        <v>21.316131880081301</v>
      </c>
      <c r="U24" s="4" t="s">
        <v>21</v>
      </c>
      <c r="V24" s="5">
        <v>1174.3699999999999</v>
      </c>
      <c r="W24" s="5">
        <v>16.760574535718899</v>
      </c>
      <c r="X24" s="5">
        <v>75.699717727045694</v>
      </c>
      <c r="Y24" s="4">
        <v>3757.7669999999998</v>
      </c>
      <c r="Z24" s="4">
        <v>3.6523024235955899</v>
      </c>
      <c r="AA24" s="4">
        <v>2.79387561619884E-2</v>
      </c>
      <c r="AB24" s="5">
        <v>1336.59</v>
      </c>
      <c r="AC24" s="5">
        <v>5.6971097612012596</v>
      </c>
      <c r="AD24" s="5">
        <v>2.5024645904667402E-2</v>
      </c>
      <c r="AE24" s="4">
        <v>7851.9390000000003</v>
      </c>
      <c r="AF24" s="4">
        <v>5.2384385141413903</v>
      </c>
      <c r="AG24" s="4">
        <v>7.3232509174011003E-3</v>
      </c>
      <c r="AH24" s="5">
        <v>3578.5160000000001</v>
      </c>
      <c r="AI24" s="5">
        <v>6.0843729789641996</v>
      </c>
      <c r="AJ24" s="5">
        <v>4.11876841318876E-2</v>
      </c>
      <c r="AK24" s="4">
        <v>776661.74399999995</v>
      </c>
      <c r="AL24" s="4">
        <v>0.86079360811461003</v>
      </c>
      <c r="AM24" s="4">
        <v>101.44078306623</v>
      </c>
      <c r="AN24" s="5">
        <v>650478.93299999996</v>
      </c>
      <c r="AO24" s="5">
        <v>0.93398740538050196</v>
      </c>
      <c r="AP24" s="5">
        <v>100.074712615579</v>
      </c>
      <c r="AQ24" s="4">
        <v>378372.81900000002</v>
      </c>
      <c r="AR24" s="4">
        <v>0.91128488426457499</v>
      </c>
      <c r="AS24" s="4">
        <v>99.656319817111395</v>
      </c>
      <c r="AT24" s="5">
        <v>65744.489000000001</v>
      </c>
      <c r="AU24" s="5">
        <v>1.9574009899495599</v>
      </c>
      <c r="AV24" s="5">
        <v>99.603761959324004</v>
      </c>
      <c r="AW24" s="4">
        <v>632854.63699999999</v>
      </c>
      <c r="AX24" s="4">
        <v>0.94984143298702595</v>
      </c>
      <c r="AY24" s="4">
        <v>99.264986472305694</v>
      </c>
      <c r="AZ24" s="5">
        <v>109109.067</v>
      </c>
      <c r="BA24" s="5">
        <v>1.52634362388073</v>
      </c>
      <c r="BB24" s="5">
        <v>99.435440457383194</v>
      </c>
    </row>
    <row r="25" spans="1:54" x14ac:dyDescent="0.25">
      <c r="A25" s="2"/>
      <c r="B25" s="3">
        <v>43739.543935185196</v>
      </c>
      <c r="C25" s="5" t="s">
        <v>77</v>
      </c>
      <c r="D25" s="2" t="s">
        <v>22</v>
      </c>
      <c r="E25" s="6" t="s">
        <v>15</v>
      </c>
      <c r="F25" s="2" t="b">
        <v>0</v>
      </c>
      <c r="G25" s="4">
        <v>529821.39399999997</v>
      </c>
      <c r="H25" s="4">
        <v>2.8703265416539501</v>
      </c>
      <c r="I25" s="4">
        <v>0.745849208455164</v>
      </c>
      <c r="J25" s="5">
        <v>56918.96</v>
      </c>
      <c r="K25" s="5">
        <v>1.4456439964077099</v>
      </c>
      <c r="L25" s="5">
        <v>0.80704519353895998</v>
      </c>
      <c r="M25" s="4">
        <v>19318.446</v>
      </c>
      <c r="N25" s="4">
        <v>3.56563702654987</v>
      </c>
      <c r="O25" s="4">
        <v>0.69127507095205498</v>
      </c>
      <c r="P25" s="5">
        <v>334.38400000000001</v>
      </c>
      <c r="Q25" s="5">
        <v>21.087101627494</v>
      </c>
      <c r="R25" s="5">
        <v>1.03815958257708E-3</v>
      </c>
      <c r="S25" s="4">
        <v>250.28700000000001</v>
      </c>
      <c r="T25" s="4">
        <v>31.944954809413598</v>
      </c>
      <c r="U25" s="4" t="s">
        <v>21</v>
      </c>
      <c r="V25" s="5">
        <v>422.48599999999999</v>
      </c>
      <c r="W25" s="5">
        <v>21.684726917951799</v>
      </c>
      <c r="X25" s="5">
        <v>90.437161151788501</v>
      </c>
      <c r="Y25" s="4">
        <v>371.43099999999998</v>
      </c>
      <c r="Z25" s="4">
        <v>22.0262081000851</v>
      </c>
      <c r="AA25" s="4">
        <v>1.7062454367548E-3</v>
      </c>
      <c r="AB25" s="5">
        <v>20.023</v>
      </c>
      <c r="AC25" s="5">
        <v>113.043988008539</v>
      </c>
      <c r="AD25" s="5">
        <v>5.6968542274436801E-5</v>
      </c>
      <c r="AE25" s="4">
        <v>1241.47</v>
      </c>
      <c r="AF25" s="4">
        <v>14.456166511583399</v>
      </c>
      <c r="AG25" s="4" t="s">
        <v>21</v>
      </c>
      <c r="AH25" s="5">
        <v>49.055999999999997</v>
      </c>
      <c r="AI25" s="5">
        <v>54.806821710342199</v>
      </c>
      <c r="AJ25" s="5">
        <v>3.5903475059841301E-4</v>
      </c>
      <c r="AK25" s="4">
        <v>291.33699999999999</v>
      </c>
      <c r="AL25" s="4">
        <v>32.174837491751298</v>
      </c>
      <c r="AM25" s="4">
        <v>3.8051897939453898E-2</v>
      </c>
      <c r="AN25" s="5">
        <v>231.26400000000001</v>
      </c>
      <c r="AO25" s="5">
        <v>25.197394829421899</v>
      </c>
      <c r="AP25" s="5">
        <v>3.5579443336605697E-2</v>
      </c>
      <c r="AQ25" s="4">
        <v>64.072999999999993</v>
      </c>
      <c r="AR25" s="4">
        <v>34.703417441079402</v>
      </c>
      <c r="AS25" s="4">
        <v>1.6875629165216999E-2</v>
      </c>
      <c r="AT25" s="5">
        <v>14.015000000000001</v>
      </c>
      <c r="AU25" s="5">
        <v>102.13860935094399</v>
      </c>
      <c r="AV25" s="5">
        <v>2.1232908569111E-2</v>
      </c>
      <c r="AW25" s="4">
        <v>140.16300000000001</v>
      </c>
      <c r="AX25" s="4">
        <v>38.245477766524502</v>
      </c>
      <c r="AY25" s="4">
        <v>2.1984951180689199E-2</v>
      </c>
      <c r="AZ25" s="5">
        <v>27.030999999999999</v>
      </c>
      <c r="BA25" s="5">
        <v>94.105485653504203</v>
      </c>
      <c r="BB25" s="5">
        <v>2.4634427412009E-2</v>
      </c>
    </row>
    <row r="26" spans="1:54" x14ac:dyDescent="0.25">
      <c r="A26" s="2"/>
      <c r="B26" s="3">
        <v>43739.547384259298</v>
      </c>
      <c r="C26" s="5" t="s">
        <v>77</v>
      </c>
      <c r="D26" s="2" t="s">
        <v>64</v>
      </c>
      <c r="E26" s="6" t="s">
        <v>15</v>
      </c>
      <c r="F26" s="2" t="b">
        <v>0</v>
      </c>
      <c r="G26" s="4">
        <v>517622.16600000003</v>
      </c>
      <c r="H26" s="4">
        <v>1.89043697878435</v>
      </c>
      <c r="I26" s="4" t="s">
        <v>21</v>
      </c>
      <c r="J26" s="5">
        <v>22535.613000000001</v>
      </c>
      <c r="K26" s="5">
        <v>2.5323503780480499</v>
      </c>
      <c r="L26" s="5">
        <v>1.27620195093137E-2</v>
      </c>
      <c r="M26" s="4">
        <v>7715.4409999999998</v>
      </c>
      <c r="N26" s="4">
        <v>6.6464752461972898</v>
      </c>
      <c r="O26" s="4">
        <v>5.91103338893812E-3</v>
      </c>
      <c r="P26" s="5">
        <v>719.827</v>
      </c>
      <c r="Q26" s="5">
        <v>19.400090936599501</v>
      </c>
      <c r="R26" s="5">
        <v>2.3247814019345701E-2</v>
      </c>
      <c r="S26" s="4">
        <v>334.38200000000001</v>
      </c>
      <c r="T26" s="4">
        <v>14.749297598284199</v>
      </c>
      <c r="U26" s="4" t="s">
        <v>21</v>
      </c>
      <c r="V26" s="5">
        <v>941.09699999999998</v>
      </c>
      <c r="W26" s="5">
        <v>16.473251948565501</v>
      </c>
      <c r="X26" s="5">
        <v>80.272028934652198</v>
      </c>
      <c r="Y26" s="4">
        <v>3127.886</v>
      </c>
      <c r="Z26" s="4">
        <v>7.1197423860915903</v>
      </c>
      <c r="AA26" s="4">
        <v>2.30593348381384E-2</v>
      </c>
      <c r="AB26" s="5">
        <v>1127.336</v>
      </c>
      <c r="AC26" s="5">
        <v>9.2401368481826793</v>
      </c>
      <c r="AD26" s="5">
        <v>2.1056305243850101E-2</v>
      </c>
      <c r="AE26" s="4">
        <v>61937.561999999998</v>
      </c>
      <c r="AF26" s="4">
        <v>1.93268899144196</v>
      </c>
      <c r="AG26" s="4">
        <v>0.633077772872634</v>
      </c>
      <c r="AH26" s="5">
        <v>3904.97</v>
      </c>
      <c r="AI26" s="5">
        <v>8.2303548000893194</v>
      </c>
      <c r="AJ26" s="5">
        <v>4.4964090694115097E-2</v>
      </c>
      <c r="AK26" s="4">
        <v>777309.41899999999</v>
      </c>
      <c r="AL26" s="4">
        <v>1.1540310396845701</v>
      </c>
      <c r="AM26" s="4">
        <v>101.52537672579901</v>
      </c>
      <c r="AN26" s="5">
        <v>652810.39500000002</v>
      </c>
      <c r="AO26" s="5">
        <v>0.78562170886454297</v>
      </c>
      <c r="AP26" s="5">
        <v>100.433402771074</v>
      </c>
      <c r="AQ26" s="4">
        <v>376975.83799999999</v>
      </c>
      <c r="AR26" s="4">
        <v>1.19289173088383</v>
      </c>
      <c r="AS26" s="4">
        <v>99.288381164217697</v>
      </c>
      <c r="AT26" s="5">
        <v>66620.108999999997</v>
      </c>
      <c r="AU26" s="5">
        <v>1.66825069081044</v>
      </c>
      <c r="AV26" s="5">
        <v>100.930337728235</v>
      </c>
      <c r="AW26" s="4">
        <v>631390.03099999996</v>
      </c>
      <c r="AX26" s="4">
        <v>0.83203447233218697</v>
      </c>
      <c r="AY26" s="4">
        <v>99.0352590020821</v>
      </c>
      <c r="AZ26" s="5">
        <v>109482.58199999999</v>
      </c>
      <c r="BA26" s="5">
        <v>0.81963537651934704</v>
      </c>
      <c r="BB26" s="5">
        <v>99.775839560442606</v>
      </c>
    </row>
    <row r="27" spans="1:54" x14ac:dyDescent="0.25">
      <c r="A27" s="2"/>
      <c r="B27" s="3">
        <v>43739.550891203697</v>
      </c>
      <c r="C27" s="5" t="s">
        <v>77</v>
      </c>
      <c r="D27" s="2" t="s">
        <v>22</v>
      </c>
      <c r="E27" s="6" t="s">
        <v>15</v>
      </c>
      <c r="F27" s="2" t="b">
        <v>0</v>
      </c>
      <c r="G27" s="4">
        <v>534003.89899999998</v>
      </c>
      <c r="H27" s="4">
        <v>1.1309884142376201</v>
      </c>
      <c r="I27" s="4">
        <v>1.04185056530062</v>
      </c>
      <c r="J27" s="5">
        <v>57309.716999999997</v>
      </c>
      <c r="K27" s="5">
        <v>2.0327277103902501</v>
      </c>
      <c r="L27" s="5">
        <v>0.81607199684098597</v>
      </c>
      <c r="M27" s="4">
        <v>19533.896000000001</v>
      </c>
      <c r="N27" s="4">
        <v>2.6942434510267401</v>
      </c>
      <c r="O27" s="4">
        <v>0.70400122955432898</v>
      </c>
      <c r="P27" s="5">
        <v>351.404</v>
      </c>
      <c r="Q27" s="5">
        <v>11.6673069308811</v>
      </c>
      <c r="R27" s="5">
        <v>2.0188709160655701E-3</v>
      </c>
      <c r="S27" s="4">
        <v>228.26</v>
      </c>
      <c r="T27" s="4">
        <v>31.817776948376899</v>
      </c>
      <c r="U27" s="4" t="s">
        <v>21</v>
      </c>
      <c r="V27" s="5">
        <v>463.53500000000003</v>
      </c>
      <c r="W27" s="5">
        <v>22.768918551104001</v>
      </c>
      <c r="X27" s="5">
        <v>89.632572524896204</v>
      </c>
      <c r="Y27" s="4">
        <v>267.30900000000003</v>
      </c>
      <c r="Z27" s="4">
        <v>24.973821621137802</v>
      </c>
      <c r="AA27" s="4">
        <v>8.9965640314065896E-4</v>
      </c>
      <c r="AB27" s="5">
        <v>16.018999999999998</v>
      </c>
      <c r="AC27" s="5">
        <v>125.69726887939299</v>
      </c>
      <c r="AD27" s="5" t="s">
        <v>21</v>
      </c>
      <c r="AE27" s="4">
        <v>1123.3340000000001</v>
      </c>
      <c r="AF27" s="4">
        <v>12.6165975529871</v>
      </c>
      <c r="AG27" s="4" t="s">
        <v>21</v>
      </c>
      <c r="AH27" s="5">
        <v>25.027999999999999</v>
      </c>
      <c r="AI27" s="5">
        <v>60.378177471759997</v>
      </c>
      <c r="AJ27" s="5">
        <v>8.1079826237854001E-5</v>
      </c>
      <c r="AK27" s="4">
        <v>314.36</v>
      </c>
      <c r="AL27" s="4">
        <v>17.065609023363798</v>
      </c>
      <c r="AM27" s="4">
        <v>4.1058961396069599E-2</v>
      </c>
      <c r="AN27" s="5">
        <v>257.29399999999998</v>
      </c>
      <c r="AO27" s="5">
        <v>21.078186222654502</v>
      </c>
      <c r="AP27" s="5">
        <v>3.9584099963023298E-2</v>
      </c>
      <c r="AQ27" s="4">
        <v>82.093000000000004</v>
      </c>
      <c r="AR27" s="4">
        <v>58.572128227983299</v>
      </c>
      <c r="AS27" s="4">
        <v>2.16217599466259E-2</v>
      </c>
      <c r="AT27" s="5">
        <v>10.010999999999999</v>
      </c>
      <c r="AU27" s="5">
        <v>188.57240361277101</v>
      </c>
      <c r="AV27" s="5">
        <v>1.51667961245359E-2</v>
      </c>
      <c r="AW27" s="4">
        <v>124.142</v>
      </c>
      <c r="AX27" s="4">
        <v>32.5270022417712</v>
      </c>
      <c r="AY27" s="4">
        <v>1.9472013366388499E-2</v>
      </c>
      <c r="AZ27" s="5">
        <v>16.018000000000001</v>
      </c>
      <c r="BA27" s="5">
        <v>122.199523097442</v>
      </c>
      <c r="BB27" s="5">
        <v>1.45978416738397E-2</v>
      </c>
    </row>
    <row r="28" spans="1:54" x14ac:dyDescent="0.25">
      <c r="A28" s="2"/>
      <c r="B28" s="3">
        <v>43739.554340277798</v>
      </c>
      <c r="C28" s="5" t="s">
        <v>77</v>
      </c>
      <c r="D28" s="2" t="s">
        <v>49</v>
      </c>
      <c r="E28" s="6" t="s">
        <v>15</v>
      </c>
      <c r="F28" s="2" t="b">
        <v>0</v>
      </c>
      <c r="G28" s="4">
        <v>516371.95600000001</v>
      </c>
      <c r="H28" s="4">
        <v>2.95784286848383</v>
      </c>
      <c r="I28" s="4" t="s">
        <v>21</v>
      </c>
      <c r="J28" s="5">
        <v>24469.257000000001</v>
      </c>
      <c r="K28" s="5">
        <v>2.3582311193104402</v>
      </c>
      <c r="L28" s="5">
        <v>5.7430762600653301E-2</v>
      </c>
      <c r="M28" s="4">
        <v>8399.5030000000006</v>
      </c>
      <c r="N28" s="4">
        <v>2.8832182892781</v>
      </c>
      <c r="O28" s="4">
        <v>4.6317074260548603E-2</v>
      </c>
      <c r="P28" s="5">
        <v>604.70100000000002</v>
      </c>
      <c r="Q28" s="5">
        <v>13.1815658664413</v>
      </c>
      <c r="R28" s="5">
        <v>1.6614125830203798E-2</v>
      </c>
      <c r="S28" s="4">
        <v>449.51400000000001</v>
      </c>
      <c r="T28" s="4">
        <v>12.6187461647962</v>
      </c>
      <c r="U28" s="4">
        <v>1.7416823364043699E-2</v>
      </c>
      <c r="V28" s="5">
        <v>2475.9940000000001</v>
      </c>
      <c r="W28" s="5">
        <v>10.2276390257163</v>
      </c>
      <c r="X28" s="5">
        <v>50.186992279652998</v>
      </c>
      <c r="Y28" s="4">
        <v>2032.452</v>
      </c>
      <c r="Z28" s="4">
        <v>11.460722425899</v>
      </c>
      <c r="AA28" s="4">
        <v>1.4573471606083001E-2</v>
      </c>
      <c r="AB28" s="5">
        <v>664.77200000000005</v>
      </c>
      <c r="AC28" s="5">
        <v>17.865305268328601</v>
      </c>
      <c r="AD28" s="5">
        <v>1.22841358734665E-2</v>
      </c>
      <c r="AE28" s="4">
        <v>57890.434000000001</v>
      </c>
      <c r="AF28" s="4">
        <v>2.2612033766279098</v>
      </c>
      <c r="AG28" s="4">
        <v>0.586253709351508</v>
      </c>
      <c r="AH28" s="5">
        <v>4297.5349999999999</v>
      </c>
      <c r="AI28" s="5">
        <v>7.2359833759835599</v>
      </c>
      <c r="AJ28" s="5">
        <v>4.9505266608947898E-2</v>
      </c>
      <c r="AK28" s="4">
        <v>768087.848</v>
      </c>
      <c r="AL28" s="4">
        <v>1.9137223215908701</v>
      </c>
      <c r="AM28" s="4">
        <v>100.320935551031</v>
      </c>
      <c r="AN28" s="5">
        <v>639178.696</v>
      </c>
      <c r="AO28" s="5">
        <v>1.15061102674527</v>
      </c>
      <c r="AP28" s="5">
        <v>98.336196711539699</v>
      </c>
      <c r="AQ28" s="4">
        <v>374100.89199999999</v>
      </c>
      <c r="AR28" s="4">
        <v>1.1248327465260799</v>
      </c>
      <c r="AS28" s="4">
        <v>98.531174188330496</v>
      </c>
      <c r="AT28" s="5">
        <v>65033.845000000001</v>
      </c>
      <c r="AU28" s="5">
        <v>1.3028535034197299</v>
      </c>
      <c r="AV28" s="5">
        <v>98.527126991276404</v>
      </c>
      <c r="AW28" s="4">
        <v>628782.49300000002</v>
      </c>
      <c r="AX28" s="4">
        <v>1.0864351897936799</v>
      </c>
      <c r="AY28" s="4">
        <v>98.626259511262205</v>
      </c>
      <c r="AZ28" s="5">
        <v>108703.61</v>
      </c>
      <c r="BA28" s="5">
        <v>1.3969434192349</v>
      </c>
      <c r="BB28" s="5">
        <v>99.065931336921906</v>
      </c>
    </row>
    <row r="29" spans="1:54" x14ac:dyDescent="0.25">
      <c r="A29" s="2"/>
      <c r="B29" s="3">
        <v>43739.557847222197</v>
      </c>
      <c r="C29" s="5" t="s">
        <v>77</v>
      </c>
      <c r="D29" s="2" t="s">
        <v>22</v>
      </c>
      <c r="E29" s="6" t="s">
        <v>15</v>
      </c>
      <c r="F29" s="2" t="b">
        <v>0</v>
      </c>
      <c r="G29" s="4">
        <v>524355.87899999996</v>
      </c>
      <c r="H29" s="4">
        <v>2.64441263732349</v>
      </c>
      <c r="I29" s="4">
        <v>0.35904755349977202</v>
      </c>
      <c r="J29" s="5">
        <v>55868.659</v>
      </c>
      <c r="K29" s="5">
        <v>1.0685572941157999</v>
      </c>
      <c r="L29" s="5">
        <v>0.78278238945631795</v>
      </c>
      <c r="M29" s="4">
        <v>19292.344000000001</v>
      </c>
      <c r="N29" s="4">
        <v>2.2885494260959001</v>
      </c>
      <c r="O29" s="4">
        <v>0.68973328310412496</v>
      </c>
      <c r="P29" s="5">
        <v>336.38400000000001</v>
      </c>
      <c r="Q29" s="5">
        <v>25.1062120881077</v>
      </c>
      <c r="R29" s="5">
        <v>1.15340180742884E-3</v>
      </c>
      <c r="S29" s="4">
        <v>263.30399999999997</v>
      </c>
      <c r="T29" s="4">
        <v>27.540993473276501</v>
      </c>
      <c r="U29" s="4" t="s">
        <v>21</v>
      </c>
      <c r="V29" s="5">
        <v>470.53699999999998</v>
      </c>
      <c r="W29" s="5">
        <v>25.8456427744031</v>
      </c>
      <c r="X29" s="5">
        <v>89.495328510048097</v>
      </c>
      <c r="Y29" s="4">
        <v>266.30599999999998</v>
      </c>
      <c r="Z29" s="4">
        <v>26.535162866229498</v>
      </c>
      <c r="AA29" s="4">
        <v>8.9188658695661595E-4</v>
      </c>
      <c r="AB29" s="5">
        <v>16.015999999999998</v>
      </c>
      <c r="AC29" s="5">
        <v>60.380736442455998</v>
      </c>
      <c r="AD29" s="5" t="s">
        <v>21</v>
      </c>
      <c r="AE29" s="4">
        <v>1030.2159999999999</v>
      </c>
      <c r="AF29" s="4">
        <v>14.1092112219147</v>
      </c>
      <c r="AG29" s="4" t="s">
        <v>21</v>
      </c>
      <c r="AH29" s="5">
        <v>32.036999999999999</v>
      </c>
      <c r="AI29" s="5">
        <v>65.553550537435996</v>
      </c>
      <c r="AJ29" s="5">
        <v>1.62159652475708E-4</v>
      </c>
      <c r="AK29" s="4">
        <v>368.42700000000002</v>
      </c>
      <c r="AL29" s="4">
        <v>14.9283632356067</v>
      </c>
      <c r="AM29" s="4">
        <v>4.8120721371261402E-2</v>
      </c>
      <c r="AN29" s="5">
        <v>271.31</v>
      </c>
      <c r="AO29" s="5">
        <v>15.698221158679701</v>
      </c>
      <c r="AP29" s="5">
        <v>4.1740429862211499E-2</v>
      </c>
      <c r="AQ29" s="4">
        <v>84.094999999999999</v>
      </c>
      <c r="AR29" s="4">
        <v>34.2269028756767</v>
      </c>
      <c r="AS29" s="4">
        <v>2.2149049282052101E-2</v>
      </c>
      <c r="AT29" s="5">
        <v>13.013999999999999</v>
      </c>
      <c r="AU29" s="5">
        <v>109.095296879065</v>
      </c>
      <c r="AV29" s="5">
        <v>1.9716380457967302E-2</v>
      </c>
      <c r="AW29" s="4">
        <v>103.119</v>
      </c>
      <c r="AX29" s="4">
        <v>26.707802027967201</v>
      </c>
      <c r="AY29" s="4">
        <v>1.61744981257642E-2</v>
      </c>
      <c r="AZ29" s="5">
        <v>9.0090000000000003</v>
      </c>
      <c r="BA29" s="5">
        <v>122.27832606829</v>
      </c>
      <c r="BB29" s="5">
        <v>8.2102606842066207E-3</v>
      </c>
    </row>
    <row r="30" spans="1:54" x14ac:dyDescent="0.25">
      <c r="A30" s="2"/>
      <c r="B30" s="3">
        <v>43739.561296296299</v>
      </c>
      <c r="C30" s="5" t="s">
        <v>77</v>
      </c>
      <c r="D30" s="2" t="s">
        <v>85</v>
      </c>
      <c r="E30" s="6" t="s">
        <v>15</v>
      </c>
      <c r="F30" s="2" t="b">
        <v>0</v>
      </c>
      <c r="G30" s="4">
        <v>504856.90100000001</v>
      </c>
      <c r="H30" s="4">
        <v>3.1112325768322799</v>
      </c>
      <c r="I30" s="4" t="s">
        <v>21</v>
      </c>
      <c r="J30" s="5">
        <v>21028.186000000002</v>
      </c>
      <c r="K30" s="5">
        <v>2.70763903998844</v>
      </c>
      <c r="L30" s="5" t="s">
        <v>21</v>
      </c>
      <c r="M30" s="4">
        <v>7447.0360000000001</v>
      </c>
      <c r="N30" s="4">
        <v>4.0936720946268803</v>
      </c>
      <c r="O30" s="4" t="s">
        <v>21</v>
      </c>
      <c r="P30" s="5">
        <v>474.54399999999998</v>
      </c>
      <c r="Q30" s="5">
        <v>16.7957975563715</v>
      </c>
      <c r="R30" s="5">
        <v>9.1143347001884697E-3</v>
      </c>
      <c r="S30" s="4">
        <v>324.36700000000002</v>
      </c>
      <c r="T30" s="4">
        <v>14.2700533206428</v>
      </c>
      <c r="U30" s="4" t="s">
        <v>21</v>
      </c>
      <c r="V30" s="5">
        <v>1736.0650000000001</v>
      </c>
      <c r="W30" s="5">
        <v>9.7202724296251901</v>
      </c>
      <c r="X30" s="5">
        <v>64.690109483671804</v>
      </c>
      <c r="Y30" s="4">
        <v>2007.4090000000001</v>
      </c>
      <c r="Z30" s="4">
        <v>9.9981367678136106</v>
      </c>
      <c r="AA30" s="4">
        <v>1.4379474091928499E-2</v>
      </c>
      <c r="AB30" s="5">
        <v>754.87699999999995</v>
      </c>
      <c r="AC30" s="5">
        <v>12.508648347246201</v>
      </c>
      <c r="AD30" s="5">
        <v>1.39929076782728E-2</v>
      </c>
      <c r="AE30" s="4">
        <v>7902.027</v>
      </c>
      <c r="AF30" s="4">
        <v>5.5547671584848004</v>
      </c>
      <c r="AG30" s="4">
        <v>7.9027541339156508E-3</v>
      </c>
      <c r="AH30" s="5">
        <v>5425.2139999999999</v>
      </c>
      <c r="AI30" s="5">
        <v>4.8291372251881004</v>
      </c>
      <c r="AJ30" s="5">
        <v>6.2550211304635894E-2</v>
      </c>
      <c r="AK30" s="4">
        <v>757008.75699999998</v>
      </c>
      <c r="AL30" s="4">
        <v>1.51890189895894</v>
      </c>
      <c r="AM30" s="4">
        <v>98.8738813148925</v>
      </c>
      <c r="AN30" s="5">
        <v>636161.88199999998</v>
      </c>
      <c r="AO30" s="5">
        <v>1.0983418298182299</v>
      </c>
      <c r="AP30" s="5">
        <v>97.872066700945396</v>
      </c>
      <c r="AQ30" s="4">
        <v>373225.04300000001</v>
      </c>
      <c r="AR30" s="4">
        <v>1.7230776827613301</v>
      </c>
      <c r="AS30" s="4">
        <v>98.300491951994999</v>
      </c>
      <c r="AT30" s="5">
        <v>65274.107000000004</v>
      </c>
      <c r="AU30" s="5">
        <v>2.6804284529968698</v>
      </c>
      <c r="AV30" s="5">
        <v>98.891127068239101</v>
      </c>
      <c r="AW30" s="4">
        <v>629202.875</v>
      </c>
      <c r="AX30" s="4">
        <v>1.1118798419224101</v>
      </c>
      <c r="AY30" s="4">
        <v>98.692197581560606</v>
      </c>
      <c r="AZ30" s="5">
        <v>108784.039</v>
      </c>
      <c r="BA30" s="5">
        <v>1.2831266175284499</v>
      </c>
      <c r="BB30" s="5">
        <v>99.1392294894993</v>
      </c>
    </row>
    <row r="31" spans="1:54" x14ac:dyDescent="0.25">
      <c r="A31" s="2"/>
      <c r="B31" s="3">
        <v>43739.564803240697</v>
      </c>
      <c r="C31" s="5" t="s">
        <v>77</v>
      </c>
      <c r="D31" s="2" t="s">
        <v>22</v>
      </c>
      <c r="E31" s="6" t="s">
        <v>15</v>
      </c>
      <c r="F31" s="2" t="b">
        <v>0</v>
      </c>
      <c r="G31" s="4">
        <v>518153.11700000003</v>
      </c>
      <c r="H31" s="4">
        <v>3.9891525843125701</v>
      </c>
      <c r="I31" s="4" t="s">
        <v>21</v>
      </c>
      <c r="J31" s="5">
        <v>56199.127999999997</v>
      </c>
      <c r="K31" s="5">
        <v>1.9561550037944799</v>
      </c>
      <c r="L31" s="5">
        <v>0.79041649111135404</v>
      </c>
      <c r="M31" s="4">
        <v>19295.382000000001</v>
      </c>
      <c r="N31" s="4">
        <v>3.1307129070019402</v>
      </c>
      <c r="O31" s="4">
        <v>0.68991273109592699</v>
      </c>
      <c r="P31" s="5">
        <v>351.40300000000002</v>
      </c>
      <c r="Q31" s="5">
        <v>18.4860873048512</v>
      </c>
      <c r="R31" s="5">
        <v>2.01881329495314E-3</v>
      </c>
      <c r="S31" s="4">
        <v>226.25800000000001</v>
      </c>
      <c r="T31" s="4">
        <v>17.226668700957301</v>
      </c>
      <c r="U31" s="4" t="s">
        <v>21</v>
      </c>
      <c r="V31" s="5">
        <v>417.48</v>
      </c>
      <c r="W31" s="5">
        <v>23.579602062779699</v>
      </c>
      <c r="X31" s="5">
        <v>90.5352821941092</v>
      </c>
      <c r="Y31" s="4">
        <v>196.22499999999999</v>
      </c>
      <c r="Z31" s="4">
        <v>31.194371249202799</v>
      </c>
      <c r="AA31" s="4">
        <v>3.4899876243622098E-4</v>
      </c>
      <c r="AB31" s="5">
        <v>9.0090000000000003</v>
      </c>
      <c r="AC31" s="5">
        <v>81.984976374735794</v>
      </c>
      <c r="AD31" s="5" t="s">
        <v>21</v>
      </c>
      <c r="AE31" s="4">
        <v>1033.2139999999999</v>
      </c>
      <c r="AF31" s="4">
        <v>12.6490929161876</v>
      </c>
      <c r="AG31" s="4" t="s">
        <v>21</v>
      </c>
      <c r="AH31" s="5">
        <v>23.024999999999999</v>
      </c>
      <c r="AI31" s="5">
        <v>64.983961592493699</v>
      </c>
      <c r="AJ31" s="5">
        <v>5.7909203901654598E-5</v>
      </c>
      <c r="AK31" s="4">
        <v>360.41300000000001</v>
      </c>
      <c r="AL31" s="4">
        <v>14.344542084870801</v>
      </c>
      <c r="AM31" s="4">
        <v>4.7074002588247899E-2</v>
      </c>
      <c r="AN31" s="5">
        <v>245.28200000000001</v>
      </c>
      <c r="AO31" s="5">
        <v>34.487445096162901</v>
      </c>
      <c r="AP31" s="5">
        <v>3.7736080931270399E-2</v>
      </c>
      <c r="AQ31" s="4">
        <v>85.097999999999999</v>
      </c>
      <c r="AR31" s="4">
        <v>55.530803897591603</v>
      </c>
      <c r="AS31" s="4">
        <v>2.2413220712338099E-2</v>
      </c>
      <c r="AT31" s="5">
        <v>12.013999999999999</v>
      </c>
      <c r="AU31" s="5">
        <v>140.563956357395</v>
      </c>
      <c r="AV31" s="5">
        <v>1.8201367359921498E-2</v>
      </c>
      <c r="AW31" s="4">
        <v>102.116</v>
      </c>
      <c r="AX31" s="4">
        <v>38.888548572686503</v>
      </c>
      <c r="AY31" s="4">
        <v>1.6017174823364601E-2</v>
      </c>
      <c r="AZ31" s="5">
        <v>23.026</v>
      </c>
      <c r="BA31" s="5">
        <v>79.520646179386006</v>
      </c>
      <c r="BB31" s="5">
        <v>2.0984511323625402E-2</v>
      </c>
    </row>
    <row r="32" spans="1:54" x14ac:dyDescent="0.25">
      <c r="A32" s="2"/>
      <c r="B32" s="3">
        <v>43739.568217592598</v>
      </c>
      <c r="C32" s="5" t="s">
        <v>77</v>
      </c>
      <c r="D32" s="2" t="s">
        <v>41</v>
      </c>
      <c r="E32" s="6" t="s">
        <v>15</v>
      </c>
      <c r="F32" s="2" t="b">
        <v>0</v>
      </c>
      <c r="G32" s="4">
        <v>517364.81599999999</v>
      </c>
      <c r="H32" s="4">
        <v>3.3003822327014598</v>
      </c>
      <c r="I32" s="4" t="s">
        <v>21</v>
      </c>
      <c r="J32" s="5">
        <v>35078.913999999997</v>
      </c>
      <c r="K32" s="5">
        <v>2.3634939863287499</v>
      </c>
      <c r="L32" s="5">
        <v>0.30252243553539898</v>
      </c>
      <c r="M32" s="4">
        <v>12051.772999999999</v>
      </c>
      <c r="N32" s="4">
        <v>4.0008800504783801</v>
      </c>
      <c r="O32" s="4">
        <v>0.26204864668257599</v>
      </c>
      <c r="P32" s="5">
        <v>581.66999999999996</v>
      </c>
      <c r="Q32" s="5">
        <v>12.3172559249247</v>
      </c>
      <c r="R32" s="5">
        <v>1.52870539899233E-2</v>
      </c>
      <c r="S32" s="4">
        <v>382.43700000000001</v>
      </c>
      <c r="T32" s="4">
        <v>19.269843516011999</v>
      </c>
      <c r="U32" s="4">
        <v>7.46090893689381E-4</v>
      </c>
      <c r="V32" s="5">
        <v>2146.5889999999999</v>
      </c>
      <c r="W32" s="5">
        <v>6.0631347060596097</v>
      </c>
      <c r="X32" s="5">
        <v>56.643556791369399</v>
      </c>
      <c r="Y32" s="4">
        <v>2037.45</v>
      </c>
      <c r="Z32" s="4">
        <v>10.355863421892201</v>
      </c>
      <c r="AA32" s="4">
        <v>1.4612188995203499E-2</v>
      </c>
      <c r="AB32" s="5">
        <v>692.803</v>
      </c>
      <c r="AC32" s="5">
        <v>10.259437710571699</v>
      </c>
      <c r="AD32" s="5">
        <v>1.2815722161247701E-2</v>
      </c>
      <c r="AE32" s="4">
        <v>40445.680999999997</v>
      </c>
      <c r="AF32" s="4">
        <v>2.2704618670694598</v>
      </c>
      <c r="AG32" s="4">
        <v>0.38442312168975401</v>
      </c>
      <c r="AH32" s="5">
        <v>8610.3209999999999</v>
      </c>
      <c r="AI32" s="5">
        <v>2.4288599979313799</v>
      </c>
      <c r="AJ32" s="5">
        <v>9.9395399221453101E-2</v>
      </c>
      <c r="AK32" s="4">
        <v>775165.848</v>
      </c>
      <c r="AL32" s="4">
        <v>1.7579664506130499</v>
      </c>
      <c r="AM32" s="4">
        <v>101.245402177706</v>
      </c>
      <c r="AN32" s="5">
        <v>644153.29599999997</v>
      </c>
      <c r="AO32" s="5">
        <v>1.4984825662783099</v>
      </c>
      <c r="AP32" s="5">
        <v>99.101527670194201</v>
      </c>
      <c r="AQ32" s="4">
        <v>377001.76</v>
      </c>
      <c r="AR32" s="4">
        <v>1.5645721457714299</v>
      </c>
      <c r="AS32" s="4">
        <v>99.295208533924495</v>
      </c>
      <c r="AT32" s="5">
        <v>65497.567999999999</v>
      </c>
      <c r="AU32" s="5">
        <v>1.6165072369237801</v>
      </c>
      <c r="AV32" s="5">
        <v>99.229673410141402</v>
      </c>
      <c r="AW32" s="4">
        <v>637772.23899999994</v>
      </c>
      <c r="AX32" s="4">
        <v>0.80417265459284604</v>
      </c>
      <c r="AY32" s="4">
        <v>100.036325840727</v>
      </c>
      <c r="AZ32" s="5">
        <v>109499.641</v>
      </c>
      <c r="BA32" s="5">
        <v>1.1851816397033299</v>
      </c>
      <c r="BB32" s="5">
        <v>99.791386106897406</v>
      </c>
    </row>
    <row r="33" spans="1:54" x14ac:dyDescent="0.25">
      <c r="A33" s="2"/>
      <c r="B33" s="3">
        <v>43739.571678240703</v>
      </c>
      <c r="C33" s="5" t="s">
        <v>77</v>
      </c>
      <c r="D33" s="2" t="s">
        <v>22</v>
      </c>
      <c r="E33" s="6" t="s">
        <v>15</v>
      </c>
      <c r="F33" s="2" t="b">
        <v>0</v>
      </c>
      <c r="G33" s="4">
        <v>522823.29300000001</v>
      </c>
      <c r="H33" s="4">
        <v>3.0887120177743101</v>
      </c>
      <c r="I33" s="4">
        <v>0.25058443499008798</v>
      </c>
      <c r="J33" s="5">
        <v>56291.154999999999</v>
      </c>
      <c r="K33" s="5">
        <v>1.94776918079988</v>
      </c>
      <c r="L33" s="5">
        <v>0.792542389374151</v>
      </c>
      <c r="M33" s="4">
        <v>19754.781999999999</v>
      </c>
      <c r="N33" s="4">
        <v>4.1476042125405597</v>
      </c>
      <c r="O33" s="4">
        <v>0.71704848074496197</v>
      </c>
      <c r="P33" s="5">
        <v>362.416</v>
      </c>
      <c r="Q33" s="5">
        <v>24.144751215029601</v>
      </c>
      <c r="R33" s="5">
        <v>2.6533946060993598E-3</v>
      </c>
      <c r="S33" s="4">
        <v>253.29</v>
      </c>
      <c r="T33" s="4">
        <v>23.425297687941899</v>
      </c>
      <c r="U33" s="4" t="s">
        <v>21</v>
      </c>
      <c r="V33" s="5">
        <v>472.54399999999998</v>
      </c>
      <c r="W33" s="5">
        <v>26.021504925351898</v>
      </c>
      <c r="X33" s="5">
        <v>89.455989929956701</v>
      </c>
      <c r="Y33" s="4">
        <v>211.24199999999999</v>
      </c>
      <c r="Z33" s="4">
        <v>27.8557806311935</v>
      </c>
      <c r="AA33" s="4">
        <v>4.65329101056143E-4</v>
      </c>
      <c r="AB33" s="5">
        <v>19.02</v>
      </c>
      <c r="AC33" s="5">
        <v>91.000666843179999</v>
      </c>
      <c r="AD33" s="5">
        <v>3.79474211355353E-5</v>
      </c>
      <c r="AE33" s="4">
        <v>1056.248</v>
      </c>
      <c r="AF33" s="4">
        <v>12.0599601189307</v>
      </c>
      <c r="AG33" s="4" t="s">
        <v>21</v>
      </c>
      <c r="AH33" s="5">
        <v>31.033999999999999</v>
      </c>
      <c r="AI33" s="5">
        <v>63.528860971045198</v>
      </c>
      <c r="AJ33" s="5">
        <v>1.5055698936876401E-4</v>
      </c>
      <c r="AK33" s="4">
        <v>372.42899999999997</v>
      </c>
      <c r="AL33" s="4">
        <v>21.9421633011506</v>
      </c>
      <c r="AM33" s="4">
        <v>4.8643427706377397E-2</v>
      </c>
      <c r="AN33" s="5">
        <v>264.303</v>
      </c>
      <c r="AO33" s="5">
        <v>21.5163151752425</v>
      </c>
      <c r="AP33" s="5">
        <v>4.0662418760355701E-2</v>
      </c>
      <c r="AQ33" s="4">
        <v>64.072000000000003</v>
      </c>
      <c r="AR33" s="4">
        <v>39.801687333918899</v>
      </c>
      <c r="AS33" s="4">
        <v>1.6875365783930601E-2</v>
      </c>
      <c r="AT33" s="5">
        <v>7.0069999999999997</v>
      </c>
      <c r="AU33" s="5">
        <v>151.335700781626</v>
      </c>
      <c r="AV33" s="5">
        <v>1.06156967780065E-2</v>
      </c>
      <c r="AW33" s="4">
        <v>110.124</v>
      </c>
      <c r="AX33" s="4">
        <v>39.512259369865099</v>
      </c>
      <c r="AY33" s="4">
        <v>1.7273251598654501E-2</v>
      </c>
      <c r="AZ33" s="5">
        <v>19.02</v>
      </c>
      <c r="BA33" s="5">
        <v>87.549969595393193</v>
      </c>
      <c r="BB33" s="5">
        <v>1.7333683895394601E-2</v>
      </c>
    </row>
    <row r="34" spans="1:54" x14ac:dyDescent="0.25">
      <c r="A34" s="2"/>
      <c r="B34" s="3">
        <v>43739.575092592597</v>
      </c>
      <c r="C34" s="5" t="s">
        <v>77</v>
      </c>
      <c r="D34" s="2" t="s">
        <v>20</v>
      </c>
      <c r="E34" s="6" t="s">
        <v>15</v>
      </c>
      <c r="F34" s="2" t="b">
        <v>0</v>
      </c>
      <c r="G34" s="4">
        <v>504718.788</v>
      </c>
      <c r="H34" s="4">
        <v>3.4964608724335502</v>
      </c>
      <c r="I34" s="4" t="s">
        <v>21</v>
      </c>
      <c r="J34" s="5">
        <v>30797.167000000001</v>
      </c>
      <c r="K34" s="5">
        <v>2.62220508541655</v>
      </c>
      <c r="L34" s="5">
        <v>0.20361061064668401</v>
      </c>
      <c r="M34" s="4">
        <v>10710.433999999999</v>
      </c>
      <c r="N34" s="4">
        <v>4.5113422415089799</v>
      </c>
      <c r="O34" s="4">
        <v>0.18281869609814799</v>
      </c>
      <c r="P34" s="5">
        <v>2678.2510000000002</v>
      </c>
      <c r="Q34" s="5">
        <v>6.6834888715714103</v>
      </c>
      <c r="R34" s="5">
        <v>0.13609438350088801</v>
      </c>
      <c r="S34" s="4">
        <v>854.99199999999996</v>
      </c>
      <c r="T34" s="4">
        <v>13.5803689699648</v>
      </c>
      <c r="U34" s="4">
        <v>0.118190788517737</v>
      </c>
      <c r="V34" s="5">
        <v>921.07100000000003</v>
      </c>
      <c r="W34" s="5">
        <v>10.299830837182601</v>
      </c>
      <c r="X34" s="5">
        <v>80.664552305310295</v>
      </c>
      <c r="Y34" s="4">
        <v>17465.039000000001</v>
      </c>
      <c r="Z34" s="4">
        <v>4.5215126693425303</v>
      </c>
      <c r="AA34" s="4">
        <v>0.134123186695076</v>
      </c>
      <c r="AB34" s="5">
        <v>6785.1610000000001</v>
      </c>
      <c r="AC34" s="5">
        <v>7.2611876937158204</v>
      </c>
      <c r="AD34" s="5">
        <v>0.12835259109400499</v>
      </c>
      <c r="AE34" s="4">
        <v>76577.832999999999</v>
      </c>
      <c r="AF34" s="4">
        <v>1.19627138126764</v>
      </c>
      <c r="AG34" s="4">
        <v>0.80246134049651097</v>
      </c>
      <c r="AH34" s="5">
        <v>16619.993999999999</v>
      </c>
      <c r="AI34" s="5">
        <v>2.82765645025713</v>
      </c>
      <c r="AJ34" s="5">
        <v>0.19205096992512399</v>
      </c>
      <c r="AK34" s="4">
        <v>760439.68299999996</v>
      </c>
      <c r="AL34" s="4">
        <v>2.10722123728516</v>
      </c>
      <c r="AM34" s="4">
        <v>99.321998944956107</v>
      </c>
      <c r="AN34" s="5">
        <v>640387.37399999995</v>
      </c>
      <c r="AO34" s="5">
        <v>0.74549723847889404</v>
      </c>
      <c r="AP34" s="5">
        <v>98.5221490881015</v>
      </c>
      <c r="AQ34" s="4">
        <v>374050.37699999998</v>
      </c>
      <c r="AR34" s="4">
        <v>1.20260598096641</v>
      </c>
      <c r="AS34" s="4">
        <v>98.517869482646702</v>
      </c>
      <c r="AT34" s="5">
        <v>65318.703999999998</v>
      </c>
      <c r="AU34" s="5">
        <v>1.9259943228024801</v>
      </c>
      <c r="AV34" s="5">
        <v>98.958692107372599</v>
      </c>
      <c r="AW34" s="4">
        <v>625888.93500000006</v>
      </c>
      <c r="AX34" s="4">
        <v>1.22414874858366</v>
      </c>
      <c r="AY34" s="4">
        <v>98.172396998555598</v>
      </c>
      <c r="AZ34" s="5">
        <v>107651.90300000001</v>
      </c>
      <c r="BA34" s="5">
        <v>1.26842836845831</v>
      </c>
      <c r="BB34" s="5">
        <v>98.107468840151398</v>
      </c>
    </row>
    <row r="35" spans="1:54" x14ac:dyDescent="0.25">
      <c r="A35" s="2"/>
      <c r="B35" s="3">
        <v>43739.578599537002</v>
      </c>
      <c r="C35" s="5" t="s">
        <v>77</v>
      </c>
      <c r="D35" s="2" t="s">
        <v>22</v>
      </c>
      <c r="E35" s="6" t="s">
        <v>15</v>
      </c>
      <c r="F35" s="2" t="b">
        <v>0</v>
      </c>
      <c r="G35" s="4">
        <v>519117.71299999999</v>
      </c>
      <c r="H35" s="4">
        <v>3.6137882477137699</v>
      </c>
      <c r="I35" s="4" t="s">
        <v>21</v>
      </c>
      <c r="J35" s="5">
        <v>56363.605000000003</v>
      </c>
      <c r="K35" s="5">
        <v>1.53606924491186</v>
      </c>
      <c r="L35" s="5">
        <v>0.79421604307512605</v>
      </c>
      <c r="M35" s="4">
        <v>19629.258999999998</v>
      </c>
      <c r="N35" s="4">
        <v>2.1675607959612</v>
      </c>
      <c r="O35" s="4">
        <v>0.70963411264919396</v>
      </c>
      <c r="P35" s="5">
        <v>307.35199999999998</v>
      </c>
      <c r="Q35" s="5">
        <v>27.981243482403901</v>
      </c>
      <c r="R35" s="5" t="s">
        <v>21</v>
      </c>
      <c r="S35" s="4">
        <v>211.24100000000001</v>
      </c>
      <c r="T35" s="4">
        <v>41.5847171435069</v>
      </c>
      <c r="U35" s="4" t="s">
        <v>21</v>
      </c>
      <c r="V35" s="5">
        <v>433.5</v>
      </c>
      <c r="W35" s="5">
        <v>20.340751420966999</v>
      </c>
      <c r="X35" s="5">
        <v>90.221279178132804</v>
      </c>
      <c r="Y35" s="4">
        <v>232.267</v>
      </c>
      <c r="Z35" s="4">
        <v>27.322844092657199</v>
      </c>
      <c r="AA35" s="4">
        <v>6.2820087101577999E-4</v>
      </c>
      <c r="AB35" s="5">
        <v>7.0069999999999997</v>
      </c>
      <c r="AC35" s="5">
        <v>135.52618543578799</v>
      </c>
      <c r="AD35" s="5" t="s">
        <v>21</v>
      </c>
      <c r="AE35" s="4">
        <v>1002.189</v>
      </c>
      <c r="AF35" s="4">
        <v>8.9540609766392603</v>
      </c>
      <c r="AG35" s="4" t="s">
        <v>21</v>
      </c>
      <c r="AH35" s="5">
        <v>22.024000000000001</v>
      </c>
      <c r="AI35" s="5">
        <v>120.839985968165</v>
      </c>
      <c r="AJ35" s="5">
        <v>4.6329676713169499E-5</v>
      </c>
      <c r="AK35" s="4">
        <v>418.483</v>
      </c>
      <c r="AL35" s="4">
        <v>23.997524563280599</v>
      </c>
      <c r="AM35" s="4">
        <v>5.4658599509833899E-2</v>
      </c>
      <c r="AN35" s="5">
        <v>312.36</v>
      </c>
      <c r="AO35" s="5">
        <v>21.089020447773802</v>
      </c>
      <c r="AP35" s="5">
        <v>4.8055879517011499E-2</v>
      </c>
      <c r="AQ35" s="4">
        <v>62.072000000000003</v>
      </c>
      <c r="AR35" s="4">
        <v>35.500133302160798</v>
      </c>
      <c r="AS35" s="4">
        <v>1.6348603211077201E-2</v>
      </c>
      <c r="AT35" s="5">
        <v>14.015000000000001</v>
      </c>
      <c r="AU35" s="5">
        <v>112.697285362187</v>
      </c>
      <c r="AV35" s="5">
        <v>2.1232908569111E-2</v>
      </c>
      <c r="AW35" s="4">
        <v>103.116</v>
      </c>
      <c r="AX35" s="4">
        <v>55.876852331577702</v>
      </c>
      <c r="AY35" s="4">
        <v>1.6174027567531699E-2</v>
      </c>
      <c r="AZ35" s="5">
        <v>15.018000000000001</v>
      </c>
      <c r="BA35" s="5">
        <v>137.89885706370501</v>
      </c>
      <c r="BB35" s="5">
        <v>1.3686501826552899E-2</v>
      </c>
    </row>
    <row r="36" spans="1:54" x14ac:dyDescent="0.25">
      <c r="A36" s="2"/>
      <c r="B36" s="3">
        <v>43739.582048611097</v>
      </c>
      <c r="C36" s="5" t="s">
        <v>77</v>
      </c>
      <c r="D36" s="2" t="s">
        <v>5</v>
      </c>
      <c r="E36" s="6" t="s">
        <v>15</v>
      </c>
      <c r="F36" s="2" t="b">
        <v>0</v>
      </c>
      <c r="G36" s="4">
        <v>519781.837</v>
      </c>
      <c r="H36" s="4">
        <v>1.6953452415816599</v>
      </c>
      <c r="I36" s="4">
        <v>3.5336610352518498E-2</v>
      </c>
      <c r="J36" s="5">
        <v>26614.886999999999</v>
      </c>
      <c r="K36" s="5">
        <v>3.3834656279579298</v>
      </c>
      <c r="L36" s="5">
        <v>0.106996554048857</v>
      </c>
      <c r="M36" s="4">
        <v>9481.2690000000002</v>
      </c>
      <c r="N36" s="4">
        <v>3.9101622735302599</v>
      </c>
      <c r="O36" s="4">
        <v>0.110214617479612</v>
      </c>
      <c r="P36" s="5">
        <v>792.92600000000004</v>
      </c>
      <c r="Q36" s="5">
        <v>18.5078783547951</v>
      </c>
      <c r="R36" s="5">
        <v>2.7459859716565099E-2</v>
      </c>
      <c r="S36" s="4">
        <v>449.517</v>
      </c>
      <c r="T36" s="4">
        <v>12.3091462181302</v>
      </c>
      <c r="U36" s="4">
        <v>1.7417568957874802E-2</v>
      </c>
      <c r="V36" s="5">
        <v>1795.144</v>
      </c>
      <c r="W36" s="5">
        <v>8.6933624619397296</v>
      </c>
      <c r="X36" s="5">
        <v>63.532120458648897</v>
      </c>
      <c r="Y36" s="4">
        <v>3529.3879999999999</v>
      </c>
      <c r="Z36" s="4">
        <v>5.9490131362880998</v>
      </c>
      <c r="AA36" s="4">
        <v>2.6169600777845099E-2</v>
      </c>
      <c r="AB36" s="5">
        <v>1355.6030000000001</v>
      </c>
      <c r="AC36" s="5">
        <v>11.6010889855364</v>
      </c>
      <c r="AD36" s="5">
        <v>2.5385212780254601E-2</v>
      </c>
      <c r="AE36" s="4">
        <v>9066.9950000000008</v>
      </c>
      <c r="AF36" s="4">
        <v>7.2485353231316596</v>
      </c>
      <c r="AG36" s="4">
        <v>2.1381086331977699E-2</v>
      </c>
      <c r="AH36" s="5">
        <v>23395.483</v>
      </c>
      <c r="AI36" s="5">
        <v>3.14294893450657</v>
      </c>
      <c r="AJ36" s="5">
        <v>0.27042955043539502</v>
      </c>
      <c r="AK36" s="4">
        <v>790942.68099999998</v>
      </c>
      <c r="AL36" s="4">
        <v>1.14340742844279</v>
      </c>
      <c r="AM36" s="4">
        <v>103.30603450083601</v>
      </c>
      <c r="AN36" s="5">
        <v>659487.84499999997</v>
      </c>
      <c r="AO36" s="5">
        <v>0.872153365324841</v>
      </c>
      <c r="AP36" s="5">
        <v>101.460713350793</v>
      </c>
      <c r="AQ36" s="4">
        <v>382552.34100000001</v>
      </c>
      <c r="AR36" s="4">
        <v>1.01247380234411</v>
      </c>
      <c r="AS36" s="4">
        <v>100.75712769812</v>
      </c>
      <c r="AT36" s="5">
        <v>66994.725999999995</v>
      </c>
      <c r="AU36" s="5">
        <v>1.6787048351648599</v>
      </c>
      <c r="AV36" s="5">
        <v>101.497887389985</v>
      </c>
      <c r="AW36" s="4">
        <v>646445.04500000004</v>
      </c>
      <c r="AX36" s="4">
        <v>0.87580762902497</v>
      </c>
      <c r="AY36" s="4">
        <v>101.396679261456</v>
      </c>
      <c r="AZ36" s="5">
        <v>111218.258</v>
      </c>
      <c r="BA36" s="5">
        <v>1.57239726643342</v>
      </c>
      <c r="BB36" s="5">
        <v>101.357630261222</v>
      </c>
    </row>
    <row r="37" spans="1:54" x14ac:dyDescent="0.25">
      <c r="A37" s="2"/>
      <c r="B37" s="3">
        <v>43739.585555555597</v>
      </c>
      <c r="C37" s="5" t="s">
        <v>77</v>
      </c>
      <c r="D37" s="2" t="s">
        <v>22</v>
      </c>
      <c r="E37" s="6" t="s">
        <v>15</v>
      </c>
      <c r="F37" s="2" t="b">
        <v>0</v>
      </c>
      <c r="G37" s="4">
        <v>525959.799</v>
      </c>
      <c r="H37" s="4">
        <v>1.89489639785741</v>
      </c>
      <c r="I37" s="4">
        <v>0.47255907261847502</v>
      </c>
      <c r="J37" s="5">
        <v>55837.667000000001</v>
      </c>
      <c r="K37" s="5">
        <v>2.0595514890537499</v>
      </c>
      <c r="L37" s="5">
        <v>0.78206644914574996</v>
      </c>
      <c r="M37" s="4">
        <v>19119.896000000001</v>
      </c>
      <c r="N37" s="4">
        <v>3.2756569954672301</v>
      </c>
      <c r="O37" s="4">
        <v>0.67954715825545997</v>
      </c>
      <c r="P37" s="5">
        <v>324.37299999999999</v>
      </c>
      <c r="Q37" s="5">
        <v>24.914063183099799</v>
      </c>
      <c r="R37" s="5">
        <v>4.6131462608159401E-4</v>
      </c>
      <c r="S37" s="4">
        <v>252.28700000000001</v>
      </c>
      <c r="T37" s="4">
        <v>17.428811857819198</v>
      </c>
      <c r="U37" s="4" t="s">
        <v>21</v>
      </c>
      <c r="V37" s="5">
        <v>421.48599999999999</v>
      </c>
      <c r="W37" s="5">
        <v>27.937150413242598</v>
      </c>
      <c r="X37" s="5">
        <v>90.4567618394275</v>
      </c>
      <c r="Y37" s="4">
        <v>171.19399999999999</v>
      </c>
      <c r="Z37" s="4">
        <v>33.133566164771203</v>
      </c>
      <c r="AA37" s="4">
        <v>1.5509420719913799E-4</v>
      </c>
      <c r="AB37" s="5">
        <v>16.016999999999999</v>
      </c>
      <c r="AC37" s="5">
        <v>111.02671370301699</v>
      </c>
      <c r="AD37" s="5" t="s">
        <v>21</v>
      </c>
      <c r="AE37" s="4">
        <v>878.03399999999999</v>
      </c>
      <c r="AF37" s="4">
        <v>21.762494754334401</v>
      </c>
      <c r="AG37" s="4" t="s">
        <v>21</v>
      </c>
      <c r="AH37" s="5">
        <v>44.05</v>
      </c>
      <c r="AI37" s="5">
        <v>46.953024150016702</v>
      </c>
      <c r="AJ37" s="5">
        <v>3.0112554669675797E-4</v>
      </c>
      <c r="AK37" s="4">
        <v>398.459</v>
      </c>
      <c r="AL37" s="4">
        <v>23.5945134077628</v>
      </c>
      <c r="AM37" s="4">
        <v>5.2043239276359898E-2</v>
      </c>
      <c r="AN37" s="5">
        <v>270.30599999999998</v>
      </c>
      <c r="AO37" s="5">
        <v>31.475396923297399</v>
      </c>
      <c r="AP37" s="5">
        <v>4.1585966733017399E-2</v>
      </c>
      <c r="AQ37" s="4">
        <v>77.087000000000003</v>
      </c>
      <c r="AR37" s="4">
        <v>33.560921929286202</v>
      </c>
      <c r="AS37" s="4">
        <v>2.0303273226773898E-2</v>
      </c>
      <c r="AT37" s="5">
        <v>12.012</v>
      </c>
      <c r="AU37" s="5">
        <v>102.43938285881001</v>
      </c>
      <c r="AV37" s="5">
        <v>1.81983373337254E-2</v>
      </c>
      <c r="AW37" s="4">
        <v>147.16999999999999</v>
      </c>
      <c r="AX37" s="4">
        <v>32.5558578833203</v>
      </c>
      <c r="AY37" s="4">
        <v>2.3084018359067902E-2</v>
      </c>
      <c r="AZ37" s="5">
        <v>18.02</v>
      </c>
      <c r="BA37" s="5">
        <v>81.994262684324994</v>
      </c>
      <c r="BB37" s="5">
        <v>1.6422344048107801E-2</v>
      </c>
    </row>
    <row r="38" spans="1:54" x14ac:dyDescent="0.25">
      <c r="A38" s="2"/>
      <c r="B38" s="3">
        <v>43739.589016203703</v>
      </c>
      <c r="C38" s="5" t="s">
        <v>77</v>
      </c>
      <c r="D38" s="2" t="s">
        <v>45</v>
      </c>
      <c r="E38" s="6" t="s">
        <v>15</v>
      </c>
      <c r="F38" s="2" t="b">
        <v>0</v>
      </c>
      <c r="G38" s="4">
        <v>510030.35700000002</v>
      </c>
      <c r="H38" s="4">
        <v>2.9545552343514498</v>
      </c>
      <c r="I38" s="4" t="s">
        <v>21</v>
      </c>
      <c r="J38" s="5">
        <v>23998.976999999999</v>
      </c>
      <c r="K38" s="5">
        <v>2.2276643336489901</v>
      </c>
      <c r="L38" s="5">
        <v>4.6566913566914302E-2</v>
      </c>
      <c r="M38" s="4">
        <v>8328.3909999999996</v>
      </c>
      <c r="N38" s="4">
        <v>5.5995303944309702</v>
      </c>
      <c r="O38" s="4">
        <v>4.21166445064299E-2</v>
      </c>
      <c r="P38" s="5">
        <v>971.12900000000002</v>
      </c>
      <c r="Q38" s="5">
        <v>9.0271959017702592</v>
      </c>
      <c r="R38" s="5">
        <v>3.7728114814194302E-2</v>
      </c>
      <c r="S38" s="4">
        <v>446.512</v>
      </c>
      <c r="T38" s="4">
        <v>14.2679706819135</v>
      </c>
      <c r="U38" s="4">
        <v>1.6670732470354301E-2</v>
      </c>
      <c r="V38" s="5">
        <v>1480.7439999999999</v>
      </c>
      <c r="W38" s="5">
        <v>12.441696866601699</v>
      </c>
      <c r="X38" s="5">
        <v>69.694576652342505</v>
      </c>
      <c r="Y38" s="4">
        <v>5141.6869999999999</v>
      </c>
      <c r="Z38" s="4">
        <v>6.83838295255888</v>
      </c>
      <c r="AA38" s="4">
        <v>3.8659398249148401E-2</v>
      </c>
      <c r="AB38" s="5">
        <v>2147.5889999999999</v>
      </c>
      <c r="AC38" s="5">
        <v>7.8243109069838797</v>
      </c>
      <c r="AD38" s="5">
        <v>4.0404616216260597E-2</v>
      </c>
      <c r="AE38" s="4">
        <v>63280.247000000003</v>
      </c>
      <c r="AF38" s="4">
        <v>1.37644414020061</v>
      </c>
      <c r="AG38" s="4">
        <v>0.64861223773978405</v>
      </c>
      <c r="AH38" s="5">
        <v>33480.444000000003</v>
      </c>
      <c r="AI38" s="5">
        <v>1.4186655388796401</v>
      </c>
      <c r="AJ38" s="5">
        <v>0.38709196811203</v>
      </c>
      <c r="AK38" s="4">
        <v>766994.33400000003</v>
      </c>
      <c r="AL38" s="4">
        <v>1.7710900358597601</v>
      </c>
      <c r="AM38" s="4">
        <v>100.178110289827</v>
      </c>
      <c r="AN38" s="5">
        <v>639397.75100000005</v>
      </c>
      <c r="AO38" s="5">
        <v>0.77135076080994003</v>
      </c>
      <c r="AP38" s="5">
        <v>98.369897827840106</v>
      </c>
      <c r="AQ38" s="4">
        <v>376209.33199999999</v>
      </c>
      <c r="AR38" s="4">
        <v>0.93205443210225702</v>
      </c>
      <c r="AS38" s="4">
        <v>99.086497827884003</v>
      </c>
      <c r="AT38" s="5">
        <v>65346.294999999998</v>
      </c>
      <c r="AU38" s="5">
        <v>1.6171280041478699</v>
      </c>
      <c r="AV38" s="5">
        <v>99.000492833760802</v>
      </c>
      <c r="AW38" s="4">
        <v>625771.44499999995</v>
      </c>
      <c r="AX38" s="4">
        <v>1.1950190024696701</v>
      </c>
      <c r="AY38" s="4">
        <v>98.153968369643394</v>
      </c>
      <c r="AZ38" s="5">
        <v>108267.698</v>
      </c>
      <c r="BA38" s="5">
        <v>1.4894348570332001</v>
      </c>
      <c r="BB38" s="5">
        <v>98.668667361411394</v>
      </c>
    </row>
    <row r="39" spans="1:54" x14ac:dyDescent="0.25">
      <c r="A39" s="2"/>
      <c r="B39" s="3">
        <v>43739.592523148101</v>
      </c>
      <c r="C39" s="5" t="s">
        <v>77</v>
      </c>
      <c r="D39" s="2" t="s">
        <v>22</v>
      </c>
      <c r="E39" s="6" t="s">
        <v>15</v>
      </c>
      <c r="F39" s="2" t="b">
        <v>0</v>
      </c>
      <c r="G39" s="4">
        <v>515586.04</v>
      </c>
      <c r="H39" s="4">
        <v>3.66337820602274</v>
      </c>
      <c r="I39" s="4" t="s">
        <v>21</v>
      </c>
      <c r="J39" s="5">
        <v>52952.824999999997</v>
      </c>
      <c r="K39" s="5">
        <v>2.4321895164396898</v>
      </c>
      <c r="L39" s="5">
        <v>0.71542426156773398</v>
      </c>
      <c r="M39" s="4">
        <v>18319.278999999999</v>
      </c>
      <c r="N39" s="4">
        <v>2.5658121879179299</v>
      </c>
      <c r="O39" s="4">
        <v>0.63225646936394697</v>
      </c>
      <c r="P39" s="5">
        <v>281.31900000000002</v>
      </c>
      <c r="Q39" s="5">
        <v>24.2800694015726</v>
      </c>
      <c r="R39" s="5" t="s">
        <v>21</v>
      </c>
      <c r="S39" s="4">
        <v>223.256</v>
      </c>
      <c r="T39" s="4">
        <v>19.031061584543</v>
      </c>
      <c r="U39" s="4" t="s">
        <v>21</v>
      </c>
      <c r="V39" s="5">
        <v>405.46800000000002</v>
      </c>
      <c r="W39" s="5">
        <v>23.975591703744701</v>
      </c>
      <c r="X39" s="5">
        <v>90.770725654028595</v>
      </c>
      <c r="Y39" s="4">
        <v>152.17599999999999</v>
      </c>
      <c r="Z39" s="4">
        <v>27.0022416132412</v>
      </c>
      <c r="AA39" s="4">
        <v>7.7698161840435205E-6</v>
      </c>
      <c r="AB39" s="5">
        <v>7.0069999999999997</v>
      </c>
      <c r="AC39" s="5">
        <v>117.61037176408099</v>
      </c>
      <c r="AD39" s="5" t="s">
        <v>21</v>
      </c>
      <c r="AE39" s="4">
        <v>855</v>
      </c>
      <c r="AF39" s="4">
        <v>10.3745251024546</v>
      </c>
      <c r="AG39" s="4" t="s">
        <v>21</v>
      </c>
      <c r="AH39" s="5">
        <v>30.033000000000001</v>
      </c>
      <c r="AI39" s="5">
        <v>49.697845923457301</v>
      </c>
      <c r="AJ39" s="5">
        <v>1.38977462180279E-4</v>
      </c>
      <c r="AK39" s="4">
        <v>386.44600000000003</v>
      </c>
      <c r="AL39" s="4">
        <v>14.356946875142301</v>
      </c>
      <c r="AM39" s="4">
        <v>5.04742059920648E-2</v>
      </c>
      <c r="AN39" s="5">
        <v>283.32499999999999</v>
      </c>
      <c r="AO39" s="5">
        <v>17.632798953045501</v>
      </c>
      <c r="AP39" s="5">
        <v>4.3588910437179197E-2</v>
      </c>
      <c r="AQ39" s="4">
        <v>61.07</v>
      </c>
      <c r="AR39" s="4">
        <v>63.466693319517702</v>
      </c>
      <c r="AS39" s="4">
        <v>1.6084695162077702E-2</v>
      </c>
      <c r="AT39" s="5">
        <v>9.01</v>
      </c>
      <c r="AU39" s="5">
        <v>142.978727190538</v>
      </c>
      <c r="AV39" s="5">
        <v>1.36502680133921E-2</v>
      </c>
      <c r="AW39" s="4">
        <v>118.136</v>
      </c>
      <c r="AX39" s="4">
        <v>29.029183819416701</v>
      </c>
      <c r="AY39" s="4">
        <v>1.8529955784921101E-2</v>
      </c>
      <c r="AZ39" s="5">
        <v>9.01</v>
      </c>
      <c r="BA39" s="5">
        <v>152.268813948483</v>
      </c>
      <c r="BB39" s="5">
        <v>8.2111720240539005E-3</v>
      </c>
    </row>
    <row r="40" spans="1:54" x14ac:dyDescent="0.25">
      <c r="A40" s="2"/>
      <c r="B40" s="3">
        <v>43739.595983796302</v>
      </c>
      <c r="C40" s="5" t="s">
        <v>77</v>
      </c>
      <c r="D40" s="2" t="s">
        <v>6</v>
      </c>
      <c r="E40" s="6" t="s">
        <v>15</v>
      </c>
      <c r="F40" s="2" t="b">
        <v>0</v>
      </c>
      <c r="G40" s="4">
        <v>514389.44500000001</v>
      </c>
      <c r="H40" s="4">
        <v>1.15356494334274</v>
      </c>
      <c r="I40" s="4" t="s">
        <v>21</v>
      </c>
      <c r="J40" s="5">
        <v>21855.973000000002</v>
      </c>
      <c r="K40" s="5">
        <v>2.2216217159454699</v>
      </c>
      <c r="L40" s="5" t="s">
        <v>21</v>
      </c>
      <c r="M40" s="4">
        <v>7622.3450000000003</v>
      </c>
      <c r="N40" s="4">
        <v>4.6796891919340302</v>
      </c>
      <c r="O40" s="4">
        <v>4.1205700816641401E-4</v>
      </c>
      <c r="P40" s="5">
        <v>603.702</v>
      </c>
      <c r="Q40" s="5">
        <v>15.261356281194599</v>
      </c>
      <c r="R40" s="5">
        <v>1.6556562338890302E-2</v>
      </c>
      <c r="S40" s="4">
        <v>353.40899999999999</v>
      </c>
      <c r="T40" s="4">
        <v>18.604017836319599</v>
      </c>
      <c r="U40" s="4" t="s">
        <v>21</v>
      </c>
      <c r="V40" s="5">
        <v>866.00699999999995</v>
      </c>
      <c r="W40" s="5">
        <v>9.3012681049107702</v>
      </c>
      <c r="X40" s="5">
        <v>81.743844569462794</v>
      </c>
      <c r="Y40" s="4">
        <v>2261.7350000000001</v>
      </c>
      <c r="Z40" s="4">
        <v>9.8026413154596295</v>
      </c>
      <c r="AA40" s="4">
        <v>1.6349629895341299E-2</v>
      </c>
      <c r="AB40" s="5">
        <v>815.95100000000002</v>
      </c>
      <c r="AC40" s="5">
        <v>9.7694326937019902</v>
      </c>
      <c r="AD40" s="5">
        <v>1.5151128966844301E-2</v>
      </c>
      <c r="AE40" s="4">
        <v>89974.732000000004</v>
      </c>
      <c r="AF40" s="4">
        <v>1.8550325448707801</v>
      </c>
      <c r="AG40" s="4">
        <v>0.95745946503373902</v>
      </c>
      <c r="AH40" s="5">
        <v>41607.292000000001</v>
      </c>
      <c r="AI40" s="5">
        <v>1.5856341276747601</v>
      </c>
      <c r="AJ40" s="5">
        <v>0.48110301443838899</v>
      </c>
      <c r="AK40" s="4">
        <v>787808.76</v>
      </c>
      <c r="AL40" s="4">
        <v>0.88728826886264001</v>
      </c>
      <c r="AM40" s="4">
        <v>102.896709073436</v>
      </c>
      <c r="AN40" s="5">
        <v>658947.43200000003</v>
      </c>
      <c r="AO40" s="5">
        <v>1.1453663906762801</v>
      </c>
      <c r="AP40" s="5">
        <v>101.377572033026</v>
      </c>
      <c r="AQ40" s="4">
        <v>381658.125</v>
      </c>
      <c r="AR40" s="4">
        <v>1.0158626650640299</v>
      </c>
      <c r="AS40" s="4">
        <v>100.521607937697</v>
      </c>
      <c r="AT40" s="5">
        <v>65668.009999999995</v>
      </c>
      <c r="AU40" s="5">
        <v>1.3663573958875199</v>
      </c>
      <c r="AV40" s="5">
        <v>99.487895272598607</v>
      </c>
      <c r="AW40" s="4">
        <v>641942.59</v>
      </c>
      <c r="AX40" s="4">
        <v>0.48003694835317001</v>
      </c>
      <c r="AY40" s="4">
        <v>100.69045683921701</v>
      </c>
      <c r="AZ40" s="5">
        <v>109007.54</v>
      </c>
      <c r="BA40" s="5">
        <v>1.3587964728071</v>
      </c>
      <c r="BB40" s="5">
        <v>99.342914856707793</v>
      </c>
    </row>
    <row r="41" spans="1:54" x14ac:dyDescent="0.25">
      <c r="A41" s="2"/>
      <c r="B41" s="3">
        <v>43739.5994907407</v>
      </c>
      <c r="C41" s="5" t="s">
        <v>77</v>
      </c>
      <c r="D41" s="2" t="s">
        <v>22</v>
      </c>
      <c r="E41" s="6" t="s">
        <v>15</v>
      </c>
      <c r="F41" s="2" t="b">
        <v>0</v>
      </c>
      <c r="G41" s="4">
        <v>528437.88699999999</v>
      </c>
      <c r="H41" s="4">
        <v>0.85414904514843604</v>
      </c>
      <c r="I41" s="4">
        <v>0.64793660603025705</v>
      </c>
      <c r="J41" s="5">
        <v>53660.364000000001</v>
      </c>
      <c r="K41" s="5">
        <v>1.4907768794379499</v>
      </c>
      <c r="L41" s="5">
        <v>0.73176898573521398</v>
      </c>
      <c r="M41" s="4">
        <v>18232.002</v>
      </c>
      <c r="N41" s="4">
        <v>3.3001570138273801</v>
      </c>
      <c r="O41" s="4">
        <v>0.62710120854087603</v>
      </c>
      <c r="P41" s="5">
        <v>344.39600000000002</v>
      </c>
      <c r="Q41" s="5">
        <v>24.824931140661501</v>
      </c>
      <c r="R41" s="5">
        <v>1.615062160185E-3</v>
      </c>
      <c r="S41" s="4">
        <v>267.30900000000003</v>
      </c>
      <c r="T41" s="4">
        <v>26.895835675763699</v>
      </c>
      <c r="U41" s="4" t="s">
        <v>21</v>
      </c>
      <c r="V41" s="5">
        <v>357.40800000000002</v>
      </c>
      <c r="W41" s="5">
        <v>15.2883478937879</v>
      </c>
      <c r="X41" s="5">
        <v>91.7127347019577</v>
      </c>
      <c r="Y41" s="4">
        <v>174.19900000000001</v>
      </c>
      <c r="Z41" s="4">
        <v>29.828164983336698</v>
      </c>
      <c r="AA41" s="4">
        <v>1.7837266944544999E-4</v>
      </c>
      <c r="AB41" s="5">
        <v>15.016</v>
      </c>
      <c r="AC41" s="5">
        <v>95.587930643413301</v>
      </c>
      <c r="AD41" s="5" t="s">
        <v>21</v>
      </c>
      <c r="AE41" s="4">
        <v>938.10599999999999</v>
      </c>
      <c r="AF41" s="4">
        <v>16.2956518977388</v>
      </c>
      <c r="AG41" s="4" t="s">
        <v>21</v>
      </c>
      <c r="AH41" s="5">
        <v>31.033999999999999</v>
      </c>
      <c r="AI41" s="5">
        <v>65.323135848465498</v>
      </c>
      <c r="AJ41" s="5">
        <v>1.5055698936876401E-4</v>
      </c>
      <c r="AK41" s="4">
        <v>367.42200000000003</v>
      </c>
      <c r="AL41" s="4">
        <v>11.201359863897199</v>
      </c>
      <c r="AM41" s="4">
        <v>4.7989457036730701E-2</v>
      </c>
      <c r="AN41" s="5">
        <v>280.32299999999998</v>
      </c>
      <c r="AO41" s="5">
        <v>21.429578493387702</v>
      </c>
      <c r="AP41" s="5">
        <v>4.3127059526979199E-2</v>
      </c>
      <c r="AQ41" s="4">
        <v>55.061</v>
      </c>
      <c r="AR41" s="4">
        <v>60.151783037728102</v>
      </c>
      <c r="AS41" s="4">
        <v>1.45020370119397E-2</v>
      </c>
      <c r="AT41" s="5">
        <v>6.0060000000000002</v>
      </c>
      <c r="AU41" s="5">
        <v>116.53431646335</v>
      </c>
      <c r="AV41" s="5">
        <v>9.0991686668627104E-3</v>
      </c>
      <c r="AW41" s="4">
        <v>110.126</v>
      </c>
      <c r="AX41" s="4">
        <v>42.639971232145101</v>
      </c>
      <c r="AY41" s="4">
        <v>1.72735653041429E-2</v>
      </c>
      <c r="AZ41" s="5">
        <v>15.015000000000001</v>
      </c>
      <c r="BA41" s="5">
        <v>64.788354387170102</v>
      </c>
      <c r="BB41" s="5">
        <v>1.3683767807010999E-2</v>
      </c>
    </row>
    <row r="42" spans="1:54" x14ac:dyDescent="0.25">
      <c r="A42" s="2"/>
      <c r="B42" s="3">
        <v>43739.602939814802</v>
      </c>
      <c r="C42" s="5" t="s">
        <v>77</v>
      </c>
      <c r="D42" s="2" t="s">
        <v>82</v>
      </c>
      <c r="E42" s="6" t="s">
        <v>15</v>
      </c>
      <c r="F42" s="2" t="b">
        <v>0</v>
      </c>
      <c r="G42" s="4">
        <v>520982.636</v>
      </c>
      <c r="H42" s="4">
        <v>1.7087001608927701</v>
      </c>
      <c r="I42" s="4">
        <v>0.120318728317391</v>
      </c>
      <c r="J42" s="5">
        <v>34313.305</v>
      </c>
      <c r="K42" s="5">
        <v>2.52739066318565</v>
      </c>
      <c r="L42" s="5">
        <v>0.28483624731801299</v>
      </c>
      <c r="M42" s="4">
        <v>12039.731</v>
      </c>
      <c r="N42" s="4">
        <v>3.8112099146750298</v>
      </c>
      <c r="O42" s="4">
        <v>0.26133735217392601</v>
      </c>
      <c r="P42" s="5">
        <v>4566.7510000000002</v>
      </c>
      <c r="Q42" s="5">
        <v>2.1572593080243001</v>
      </c>
      <c r="R42" s="5">
        <v>0.244911854317163</v>
      </c>
      <c r="S42" s="4">
        <v>1427.682</v>
      </c>
      <c r="T42" s="4">
        <v>6.7362908161712296</v>
      </c>
      <c r="U42" s="4">
        <v>0.26052216556869701</v>
      </c>
      <c r="V42" s="5">
        <v>1843.194</v>
      </c>
      <c r="W42" s="5">
        <v>14.2932037935613</v>
      </c>
      <c r="X42" s="5">
        <v>62.590307417596101</v>
      </c>
      <c r="Y42" s="4">
        <v>30400.066999999999</v>
      </c>
      <c r="Z42" s="4">
        <v>2.4188269140730898</v>
      </c>
      <c r="AA42" s="4">
        <v>0.234325370040496</v>
      </c>
      <c r="AB42" s="5">
        <v>12967.813</v>
      </c>
      <c r="AC42" s="5">
        <v>4.3429044671259396</v>
      </c>
      <c r="AD42" s="5">
        <v>0.24560181607074599</v>
      </c>
      <c r="AE42" s="4">
        <v>7142.7420000000002</v>
      </c>
      <c r="AF42" s="4">
        <v>4.1228095974054302</v>
      </c>
      <c r="AG42" s="4" t="s">
        <v>21</v>
      </c>
      <c r="AH42" s="5">
        <v>35134.974999999999</v>
      </c>
      <c r="AI42" s="5">
        <v>1.7274170270510301</v>
      </c>
      <c r="AJ42" s="5">
        <v>0.40623151526356999</v>
      </c>
      <c r="AK42" s="4">
        <v>782563.12399999995</v>
      </c>
      <c r="AL42" s="4">
        <v>0.75083302208841995</v>
      </c>
      <c r="AM42" s="4">
        <v>102.211569850819</v>
      </c>
      <c r="AN42" s="5">
        <v>650006.03200000001</v>
      </c>
      <c r="AO42" s="5">
        <v>1.1299966134275301</v>
      </c>
      <c r="AP42" s="5">
        <v>100.001957866317</v>
      </c>
      <c r="AQ42" s="4">
        <v>379328.15399999998</v>
      </c>
      <c r="AR42" s="4">
        <v>1.30617983735392</v>
      </c>
      <c r="AS42" s="4">
        <v>99.907937178379896</v>
      </c>
      <c r="AT42" s="5">
        <v>65199.165999999997</v>
      </c>
      <c r="AU42" s="5">
        <v>2.0970758523540001</v>
      </c>
      <c r="AV42" s="5">
        <v>98.777590471658399</v>
      </c>
      <c r="AW42" s="4">
        <v>638383.40500000003</v>
      </c>
      <c r="AX42" s="4">
        <v>1.0026805289220799</v>
      </c>
      <c r="AY42" s="4">
        <v>100.132188904969</v>
      </c>
      <c r="AZ42" s="5">
        <v>108141.868</v>
      </c>
      <c r="BA42" s="5">
        <v>0.59657738595244603</v>
      </c>
      <c r="BB42" s="5">
        <v>98.553993468427294</v>
      </c>
    </row>
    <row r="43" spans="1:54" x14ac:dyDescent="0.25">
      <c r="A43" s="2"/>
      <c r="B43" s="3">
        <v>43739.606446759302</v>
      </c>
      <c r="C43" s="5" t="s">
        <v>77</v>
      </c>
      <c r="D43" s="2" t="s">
        <v>22</v>
      </c>
      <c r="E43" s="6" t="s">
        <v>15</v>
      </c>
      <c r="F43" s="2" t="b">
        <v>0</v>
      </c>
      <c r="G43" s="4">
        <v>524986.36199999996</v>
      </c>
      <c r="H43" s="4">
        <v>2.5796197103238998</v>
      </c>
      <c r="I43" s="4">
        <v>0.403667661178782</v>
      </c>
      <c r="J43" s="5">
        <v>52679.508999999998</v>
      </c>
      <c r="K43" s="5">
        <v>1.7853045956564899</v>
      </c>
      <c r="L43" s="5">
        <v>0.70911044051962302</v>
      </c>
      <c r="M43" s="4">
        <v>18587.757000000001</v>
      </c>
      <c r="N43" s="4">
        <v>2.3671952999513701</v>
      </c>
      <c r="O43" s="4">
        <v>0.64811487553345803</v>
      </c>
      <c r="P43" s="5">
        <v>266.30599999999998</v>
      </c>
      <c r="Q43" s="5">
        <v>22.219760651585101</v>
      </c>
      <c r="R43" s="5" t="s">
        <v>21</v>
      </c>
      <c r="S43" s="4">
        <v>234.267</v>
      </c>
      <c r="T43" s="4">
        <v>26.818243758347101</v>
      </c>
      <c r="U43" s="4" t="s">
        <v>21</v>
      </c>
      <c r="V43" s="5">
        <v>384.44299999999998</v>
      </c>
      <c r="W43" s="5">
        <v>20.586499724754098</v>
      </c>
      <c r="X43" s="5">
        <v>91.182830111637998</v>
      </c>
      <c r="Y43" s="4">
        <v>140.16200000000001</v>
      </c>
      <c r="Z43" s="4">
        <v>25.644254097207799</v>
      </c>
      <c r="AA43" s="4" t="s">
        <v>21</v>
      </c>
      <c r="AB43" s="5">
        <v>7.0069999999999997</v>
      </c>
      <c r="AC43" s="5">
        <v>151.335700781626</v>
      </c>
      <c r="AD43" s="5" t="s">
        <v>21</v>
      </c>
      <c r="AE43" s="4">
        <v>932.09699999999998</v>
      </c>
      <c r="AF43" s="4">
        <v>11.945477249218101</v>
      </c>
      <c r="AG43" s="4" t="s">
        <v>21</v>
      </c>
      <c r="AH43" s="5">
        <v>33.036000000000001</v>
      </c>
      <c r="AI43" s="5">
        <v>72.915524202211401</v>
      </c>
      <c r="AJ43" s="5">
        <v>1.7371604374573401E-4</v>
      </c>
      <c r="AK43" s="4">
        <v>443.512</v>
      </c>
      <c r="AL43" s="4">
        <v>18.154518088011901</v>
      </c>
      <c r="AM43" s="4">
        <v>5.7927669190398302E-2</v>
      </c>
      <c r="AN43" s="5">
        <v>283.32499999999999</v>
      </c>
      <c r="AO43" s="5">
        <v>32.130570589551603</v>
      </c>
      <c r="AP43" s="5">
        <v>4.3588910437179197E-2</v>
      </c>
      <c r="AQ43" s="4">
        <v>61.069000000000003</v>
      </c>
      <c r="AR43" s="4">
        <v>49.756984901107202</v>
      </c>
      <c r="AS43" s="4">
        <v>1.6084431780791299E-2</v>
      </c>
      <c r="AT43" s="5">
        <v>8.0090000000000003</v>
      </c>
      <c r="AU43" s="5">
        <v>164.583320325096</v>
      </c>
      <c r="AV43" s="5">
        <v>1.21337399022483E-2</v>
      </c>
      <c r="AW43" s="4">
        <v>123.143</v>
      </c>
      <c r="AX43" s="4">
        <v>36.969724596239502</v>
      </c>
      <c r="AY43" s="4">
        <v>1.93153174749656E-2</v>
      </c>
      <c r="AZ43" s="5">
        <v>18.018000000000001</v>
      </c>
      <c r="BA43" s="5">
        <v>81.984976374735794</v>
      </c>
      <c r="BB43" s="5">
        <v>1.64205213684132E-2</v>
      </c>
    </row>
    <row r="44" spans="1:54" x14ac:dyDescent="0.25">
      <c r="A44" s="2"/>
      <c r="B44" s="3">
        <v>43739.609884259298</v>
      </c>
      <c r="C44" s="5" t="s">
        <v>77</v>
      </c>
      <c r="D44" s="2" t="s">
        <v>0</v>
      </c>
      <c r="E44" s="6" t="s">
        <v>15</v>
      </c>
      <c r="F44" s="2" t="b">
        <v>0</v>
      </c>
      <c r="G44" s="4">
        <v>514601.1</v>
      </c>
      <c r="H44" s="4">
        <v>3.1225175544105102</v>
      </c>
      <c r="I44" s="4" t="s">
        <v>21</v>
      </c>
      <c r="J44" s="5">
        <v>32112.886999999999</v>
      </c>
      <c r="K44" s="5">
        <v>1.4337350072602999</v>
      </c>
      <c r="L44" s="5">
        <v>0.234004808679071</v>
      </c>
      <c r="M44" s="4">
        <v>11127.074000000001</v>
      </c>
      <c r="N44" s="4">
        <v>3.7908188319214902</v>
      </c>
      <c r="O44" s="4">
        <v>0.20742870640240099</v>
      </c>
      <c r="P44" s="5">
        <v>3921.86</v>
      </c>
      <c r="Q44" s="5">
        <v>6.7694694638464501</v>
      </c>
      <c r="R44" s="5">
        <v>0.207752517503725</v>
      </c>
      <c r="S44" s="4">
        <v>1136.3219999999999</v>
      </c>
      <c r="T44" s="4">
        <v>13.1561763886889</v>
      </c>
      <c r="U44" s="4">
        <v>0.18811009268883599</v>
      </c>
      <c r="V44" s="5">
        <v>1699.029</v>
      </c>
      <c r="W44" s="5">
        <v>12.6424121405673</v>
      </c>
      <c r="X44" s="5">
        <v>65.416040551068903</v>
      </c>
      <c r="Y44" s="4">
        <v>26560.039000000001</v>
      </c>
      <c r="Z44" s="4">
        <v>1.6670537709676301</v>
      </c>
      <c r="AA44" s="4">
        <v>0.20457829955038601</v>
      </c>
      <c r="AB44" s="5">
        <v>10984.186</v>
      </c>
      <c r="AC44" s="5">
        <v>5.7184787303281199</v>
      </c>
      <c r="AD44" s="5">
        <v>0.20798386047613401</v>
      </c>
      <c r="AE44" s="4">
        <v>535824.31999999995</v>
      </c>
      <c r="AF44" s="4">
        <v>1.41069067305074</v>
      </c>
      <c r="AG44" s="4">
        <v>6.1158061813667901</v>
      </c>
      <c r="AH44" s="5">
        <v>37009.436999999998</v>
      </c>
      <c r="AI44" s="5">
        <v>1.9639964836941799</v>
      </c>
      <c r="AJ44" s="5">
        <v>0.42791521525635901</v>
      </c>
      <c r="AK44" s="4">
        <v>770980.152</v>
      </c>
      <c r="AL44" s="4">
        <v>1.6274243028336399</v>
      </c>
      <c r="AM44" s="4">
        <v>100.69870307324</v>
      </c>
      <c r="AN44" s="5">
        <v>635022.26500000001</v>
      </c>
      <c r="AO44" s="5">
        <v>1.0889374551073701</v>
      </c>
      <c r="AP44" s="5">
        <v>97.696739203034198</v>
      </c>
      <c r="AQ44" s="4">
        <v>371532.31199999998</v>
      </c>
      <c r="AR44" s="4">
        <v>0.90524046914228196</v>
      </c>
      <c r="AS44" s="4">
        <v>97.854658283640603</v>
      </c>
      <c r="AT44" s="5">
        <v>64457.983</v>
      </c>
      <c r="AU44" s="5">
        <v>1.71721155910632</v>
      </c>
      <c r="AV44" s="5">
        <v>97.654688518609603</v>
      </c>
      <c r="AW44" s="4">
        <v>629933.72900000005</v>
      </c>
      <c r="AX44" s="4">
        <v>1.1029306878323</v>
      </c>
      <c r="AY44" s="4">
        <v>98.806834037046102</v>
      </c>
      <c r="AZ44" s="5">
        <v>106433.65399999999</v>
      </c>
      <c r="BA44" s="5">
        <v>1.4780289372637101</v>
      </c>
      <c r="BB44" s="5">
        <v>96.997229982534193</v>
      </c>
    </row>
    <row r="45" spans="1:54" x14ac:dyDescent="0.25">
      <c r="A45" s="2"/>
      <c r="B45" s="3">
        <v>43739.613391203697</v>
      </c>
      <c r="C45" s="5" t="s">
        <v>77</v>
      </c>
      <c r="D45" s="2" t="s">
        <v>22</v>
      </c>
      <c r="E45" s="6" t="s">
        <v>15</v>
      </c>
      <c r="F45" s="2" t="b">
        <v>0</v>
      </c>
      <c r="G45" s="4">
        <v>507816.72700000001</v>
      </c>
      <c r="H45" s="4">
        <v>3.23323979842649</v>
      </c>
      <c r="I45" s="4" t="s">
        <v>21</v>
      </c>
      <c r="J45" s="5">
        <v>53449.512999999999</v>
      </c>
      <c r="K45" s="5">
        <v>1.8044767413793199</v>
      </c>
      <c r="L45" s="5">
        <v>0.72689815679795799</v>
      </c>
      <c r="M45" s="4">
        <v>18217.036</v>
      </c>
      <c r="N45" s="4">
        <v>3.3407932422077899</v>
      </c>
      <c r="O45" s="4">
        <v>0.62621719977020296</v>
      </c>
      <c r="P45" s="5">
        <v>359.416</v>
      </c>
      <c r="Q45" s="5">
        <v>16.8408631377517</v>
      </c>
      <c r="R45" s="5">
        <v>2.4805312688217199E-3</v>
      </c>
      <c r="S45" s="4">
        <v>274.31599999999997</v>
      </c>
      <c r="T45" s="4">
        <v>21.911422810886499</v>
      </c>
      <c r="U45" s="4" t="s">
        <v>21</v>
      </c>
      <c r="V45" s="5">
        <v>398.46199999999999</v>
      </c>
      <c r="W45" s="5">
        <v>26.664535862683199</v>
      </c>
      <c r="X45" s="5">
        <v>90.908048071627206</v>
      </c>
      <c r="Y45" s="4">
        <v>193.22200000000001</v>
      </c>
      <c r="Z45" s="4">
        <v>26.984668956648999</v>
      </c>
      <c r="AA45" s="4">
        <v>3.2573579334281799E-4</v>
      </c>
      <c r="AB45" s="5">
        <v>12.013</v>
      </c>
      <c r="AC45" s="5">
        <v>116.543136768419</v>
      </c>
      <c r="AD45" s="5" t="s">
        <v>21</v>
      </c>
      <c r="AE45" s="4">
        <v>1024.2070000000001</v>
      </c>
      <c r="AF45" s="4">
        <v>9.0777863396642609</v>
      </c>
      <c r="AG45" s="4" t="s">
        <v>21</v>
      </c>
      <c r="AH45" s="5">
        <v>30.033999999999999</v>
      </c>
      <c r="AI45" s="5">
        <v>72.012340829561495</v>
      </c>
      <c r="AJ45" s="5">
        <v>1.3898903013950901E-4</v>
      </c>
      <c r="AK45" s="4">
        <v>391.44799999999998</v>
      </c>
      <c r="AL45" s="4">
        <v>15.878064027179899</v>
      </c>
      <c r="AM45" s="4">
        <v>5.1127523605320802E-2</v>
      </c>
      <c r="AN45" s="5">
        <v>301.34100000000001</v>
      </c>
      <c r="AO45" s="5">
        <v>15.4608715367432</v>
      </c>
      <c r="AP45" s="5">
        <v>4.6360631289332099E-2</v>
      </c>
      <c r="AQ45" s="4">
        <v>66.073999999999998</v>
      </c>
      <c r="AR45" s="4">
        <v>39.896199822410999</v>
      </c>
      <c r="AS45" s="4">
        <v>1.7402655119356802E-2</v>
      </c>
      <c r="AT45" s="5">
        <v>9.01</v>
      </c>
      <c r="AU45" s="5">
        <v>142.978727190538</v>
      </c>
      <c r="AV45" s="5">
        <v>1.36502680133921E-2</v>
      </c>
      <c r="AW45" s="4">
        <v>123.14</v>
      </c>
      <c r="AX45" s="4">
        <v>46.000595549502201</v>
      </c>
      <c r="AY45" s="4">
        <v>1.9314846916733099E-2</v>
      </c>
      <c r="AZ45" s="5">
        <v>15.016</v>
      </c>
      <c r="BA45" s="5">
        <v>100.625850552301</v>
      </c>
      <c r="BB45" s="5">
        <v>1.36846791468583E-2</v>
      </c>
    </row>
    <row r="46" spans="1:54" x14ac:dyDescent="0.25">
      <c r="A46" s="2"/>
      <c r="B46" s="3">
        <v>43739.6168287037</v>
      </c>
      <c r="C46" s="5" t="s">
        <v>77</v>
      </c>
      <c r="D46" s="2" t="s">
        <v>72</v>
      </c>
      <c r="E46" s="6" t="s">
        <v>15</v>
      </c>
      <c r="F46" s="2" t="b">
        <v>0</v>
      </c>
      <c r="G46" s="4">
        <v>510850.75599999999</v>
      </c>
      <c r="H46" s="4">
        <v>3.1756811351182299</v>
      </c>
      <c r="I46" s="4" t="s">
        <v>21</v>
      </c>
      <c r="J46" s="5">
        <v>31359.71</v>
      </c>
      <c r="K46" s="5">
        <v>2.0900097132608999</v>
      </c>
      <c r="L46" s="5">
        <v>0.216605809734433</v>
      </c>
      <c r="M46" s="4">
        <v>10730.362999999999</v>
      </c>
      <c r="N46" s="4">
        <v>5.0878581171405797</v>
      </c>
      <c r="O46" s="4">
        <v>0.18399585838538199</v>
      </c>
      <c r="P46" s="5">
        <v>2393.8809999999999</v>
      </c>
      <c r="Q46" s="5">
        <v>9.5431170078284406</v>
      </c>
      <c r="R46" s="5">
        <v>0.11970866776034</v>
      </c>
      <c r="S46" s="4">
        <v>888.03200000000004</v>
      </c>
      <c r="T46" s="4">
        <v>12.844226935676099</v>
      </c>
      <c r="U46" s="4">
        <v>0.12640226191130799</v>
      </c>
      <c r="V46" s="5">
        <v>1707.0160000000001</v>
      </c>
      <c r="W46" s="5">
        <v>7.3277390402318101</v>
      </c>
      <c r="X46" s="5">
        <v>65.259489858896401</v>
      </c>
      <c r="Y46" s="4">
        <v>15585.038</v>
      </c>
      <c r="Z46" s="4">
        <v>1.7873539791431901</v>
      </c>
      <c r="AA46" s="4">
        <v>0.11955961521370199</v>
      </c>
      <c r="AB46" s="5">
        <v>6855.2709999999997</v>
      </c>
      <c r="AC46" s="5">
        <v>4.5958671536692997</v>
      </c>
      <c r="AD46" s="5">
        <v>0.12968217315088301</v>
      </c>
      <c r="AE46" s="4">
        <v>504305.038</v>
      </c>
      <c r="AF46" s="4">
        <v>1.16025572765374</v>
      </c>
      <c r="AG46" s="4">
        <v>5.7511374922350704</v>
      </c>
      <c r="AH46" s="5">
        <v>42208.072999999997</v>
      </c>
      <c r="AI46" s="5">
        <v>1.6657559571875</v>
      </c>
      <c r="AJ46" s="5">
        <v>0.48805282455210097</v>
      </c>
      <c r="AK46" s="4">
        <v>768366.89599999995</v>
      </c>
      <c r="AL46" s="4">
        <v>1.9845175153889201</v>
      </c>
      <c r="AM46" s="4">
        <v>100.35738236697399</v>
      </c>
      <c r="AN46" s="5">
        <v>643384.20200000005</v>
      </c>
      <c r="AO46" s="5">
        <v>1.05730058856353</v>
      </c>
      <c r="AP46" s="5">
        <v>98.983204297799304</v>
      </c>
      <c r="AQ46" s="4">
        <v>371990.85600000003</v>
      </c>
      <c r="AR46" s="4">
        <v>1.28113835896539</v>
      </c>
      <c r="AS46" s="4">
        <v>97.975430192243905</v>
      </c>
      <c r="AT46" s="5">
        <v>65221.095999999998</v>
      </c>
      <c r="AU46" s="5">
        <v>1.8254057249326301</v>
      </c>
      <c r="AV46" s="5">
        <v>98.810814708898604</v>
      </c>
      <c r="AW46" s="4">
        <v>623347.03500000003</v>
      </c>
      <c r="AX46" s="4">
        <v>1.34118733316544</v>
      </c>
      <c r="AY46" s="4">
        <v>97.773693008157295</v>
      </c>
      <c r="AZ46" s="5">
        <v>107062.167</v>
      </c>
      <c r="BA46" s="5">
        <v>1.2333787932911</v>
      </c>
      <c r="BB46" s="5">
        <v>97.570018923971901</v>
      </c>
    </row>
    <row r="47" spans="1:54" x14ac:dyDescent="0.25">
      <c r="A47" s="2"/>
      <c r="B47" s="3">
        <v>43739.620335648098</v>
      </c>
      <c r="C47" s="5" t="s">
        <v>77</v>
      </c>
      <c r="D47" s="2" t="s">
        <v>22</v>
      </c>
      <c r="E47" s="6" t="s">
        <v>15</v>
      </c>
      <c r="F47" s="2" t="b">
        <v>0</v>
      </c>
      <c r="G47" s="4">
        <v>518683.62699999998</v>
      </c>
      <c r="H47" s="4">
        <v>2.4004383015500901</v>
      </c>
      <c r="I47" s="4" t="s">
        <v>21</v>
      </c>
      <c r="J47" s="5">
        <v>52521.811000000002</v>
      </c>
      <c r="K47" s="5">
        <v>1.7246696351690201</v>
      </c>
      <c r="L47" s="5">
        <v>0.70546748894838396</v>
      </c>
      <c r="M47" s="4">
        <v>18321.233</v>
      </c>
      <c r="N47" s="4">
        <v>1.5981216383971</v>
      </c>
      <c r="O47" s="4">
        <v>0.63237188785505305</v>
      </c>
      <c r="P47" s="5">
        <v>343.39699999999999</v>
      </c>
      <c r="Q47" s="5">
        <v>19.584269962557901</v>
      </c>
      <c r="R47" s="5">
        <v>1.55749866887154E-3</v>
      </c>
      <c r="S47" s="4">
        <v>242.27600000000001</v>
      </c>
      <c r="T47" s="4">
        <v>17.508670788420499</v>
      </c>
      <c r="U47" s="4" t="s">
        <v>21</v>
      </c>
      <c r="V47" s="5">
        <v>379.435</v>
      </c>
      <c r="W47" s="5">
        <v>23.516456113092499</v>
      </c>
      <c r="X47" s="5">
        <v>91.280990355333998</v>
      </c>
      <c r="Y47" s="4">
        <v>157.184</v>
      </c>
      <c r="Z47" s="4">
        <v>37.266091061202701</v>
      </c>
      <c r="AA47" s="4">
        <v>4.6564671069078497E-5</v>
      </c>
      <c r="AB47" s="5">
        <v>17.018000000000001</v>
      </c>
      <c r="AC47" s="5">
        <v>78.682694650892302</v>
      </c>
      <c r="AD47" s="5" t="s">
        <v>21</v>
      </c>
      <c r="AE47" s="4">
        <v>990.16600000000005</v>
      </c>
      <c r="AF47" s="4">
        <v>11.030371657094101</v>
      </c>
      <c r="AG47" s="4" t="s">
        <v>21</v>
      </c>
      <c r="AH47" s="5">
        <v>29.033000000000001</v>
      </c>
      <c r="AI47" s="5">
        <v>96.786276607979303</v>
      </c>
      <c r="AJ47" s="5">
        <v>1.2740950295102299E-4</v>
      </c>
      <c r="AK47" s="4">
        <v>388.44400000000002</v>
      </c>
      <c r="AL47" s="4">
        <v>23.333203985598001</v>
      </c>
      <c r="AM47" s="4">
        <v>5.0735167325788401E-2</v>
      </c>
      <c r="AN47" s="5">
        <v>278.31900000000002</v>
      </c>
      <c r="AO47" s="5">
        <v>28.866901721057602</v>
      </c>
      <c r="AP47" s="5">
        <v>4.2818748659543902E-2</v>
      </c>
      <c r="AQ47" s="4">
        <v>74.085999999999999</v>
      </c>
      <c r="AR47" s="4">
        <v>41.388284536646097</v>
      </c>
      <c r="AS47" s="4">
        <v>1.9512865986207401E-2</v>
      </c>
      <c r="AT47" s="5">
        <v>9.01</v>
      </c>
      <c r="AU47" s="5">
        <v>212.44828582401499</v>
      </c>
      <c r="AV47" s="5">
        <v>1.36502680133921E-2</v>
      </c>
      <c r="AW47" s="4">
        <v>122.142</v>
      </c>
      <c r="AX47" s="4">
        <v>26.434099144422301</v>
      </c>
      <c r="AY47" s="4">
        <v>1.9158307878054399E-2</v>
      </c>
      <c r="AZ47" s="5">
        <v>17.016999999999999</v>
      </c>
      <c r="BA47" s="5">
        <v>78.676088814662293</v>
      </c>
      <c r="BB47" s="5">
        <v>1.5508270181279199E-2</v>
      </c>
    </row>
    <row r="48" spans="1:54" x14ac:dyDescent="0.25">
      <c r="A48" s="2"/>
      <c r="B48" s="3">
        <v>43739.623796296299</v>
      </c>
      <c r="C48" s="5" t="s">
        <v>77</v>
      </c>
      <c r="D48" s="2" t="s">
        <v>23</v>
      </c>
      <c r="E48" s="6" t="s">
        <v>15</v>
      </c>
      <c r="F48" s="2" t="b">
        <v>0</v>
      </c>
      <c r="G48" s="4">
        <v>514127.19300000003</v>
      </c>
      <c r="H48" s="4">
        <v>2.2299416589993699</v>
      </c>
      <c r="I48" s="4" t="s">
        <v>21</v>
      </c>
      <c r="J48" s="5">
        <v>33308.444000000003</v>
      </c>
      <c r="K48" s="5">
        <v>2.04272809991022</v>
      </c>
      <c r="L48" s="5">
        <v>0.26162314405210402</v>
      </c>
      <c r="M48" s="4">
        <v>11475.723</v>
      </c>
      <c r="N48" s="4">
        <v>4.4787650917808497</v>
      </c>
      <c r="O48" s="4">
        <v>0.22802263757215699</v>
      </c>
      <c r="P48" s="5">
        <v>2390.8739999999998</v>
      </c>
      <c r="Q48" s="5">
        <v>5.8617171702990198</v>
      </c>
      <c r="R48" s="5">
        <v>0.11953540107527599</v>
      </c>
      <c r="S48" s="4">
        <v>757.87400000000002</v>
      </c>
      <c r="T48" s="4">
        <v>14.3502620335624</v>
      </c>
      <c r="U48" s="4">
        <v>9.4053927953671304E-2</v>
      </c>
      <c r="V48" s="5">
        <v>1833.173</v>
      </c>
      <c r="W48" s="5">
        <v>11.2295860746482</v>
      </c>
      <c r="X48" s="5">
        <v>62.786725908426298</v>
      </c>
      <c r="Y48" s="4">
        <v>16308.523999999999</v>
      </c>
      <c r="Z48" s="4">
        <v>3.0768140771398498</v>
      </c>
      <c r="AA48" s="4">
        <v>0.12516415482659199</v>
      </c>
      <c r="AB48" s="5">
        <v>6430.6149999999998</v>
      </c>
      <c r="AC48" s="5">
        <v>5.3837813594746002</v>
      </c>
      <c r="AD48" s="5">
        <v>0.121628899752716</v>
      </c>
      <c r="AE48" s="4">
        <v>14596.369000000001</v>
      </c>
      <c r="AF48" s="4">
        <v>3.38411361509332</v>
      </c>
      <c r="AG48" s="4">
        <v>8.5354293852979907E-2</v>
      </c>
      <c r="AH48" s="5">
        <v>53180.82</v>
      </c>
      <c r="AI48" s="5">
        <v>1.3387751176636</v>
      </c>
      <c r="AJ48" s="5">
        <v>0.61498511448103999</v>
      </c>
      <c r="AK48" s="4">
        <v>770281.64899999998</v>
      </c>
      <c r="AL48" s="4">
        <v>1.00104988035144</v>
      </c>
      <c r="AM48" s="4">
        <v>100.60747070362601</v>
      </c>
      <c r="AN48" s="5">
        <v>644658.23100000003</v>
      </c>
      <c r="AO48" s="5">
        <v>1.4407950892019601</v>
      </c>
      <c r="AP48" s="5">
        <v>99.179210777902995</v>
      </c>
      <c r="AQ48" s="4">
        <v>373624.228</v>
      </c>
      <c r="AR48" s="4">
        <v>0.77247686819101302</v>
      </c>
      <c r="AS48" s="4">
        <v>98.405629810817203</v>
      </c>
      <c r="AT48" s="5">
        <v>65113.574000000001</v>
      </c>
      <c r="AU48" s="5">
        <v>1.7997646256556401</v>
      </c>
      <c r="AV48" s="5">
        <v>98.647917470570505</v>
      </c>
      <c r="AW48" s="4">
        <v>630134.576</v>
      </c>
      <c r="AX48" s="4">
        <v>0.79248779903033895</v>
      </c>
      <c r="AY48" s="4">
        <v>98.838337440153893</v>
      </c>
      <c r="AZ48" s="5">
        <v>106668.68799999999</v>
      </c>
      <c r="BA48" s="5">
        <v>1.6856411372849001</v>
      </c>
      <c r="BB48" s="5">
        <v>97.2114258322014</v>
      </c>
    </row>
    <row r="49" spans="1:54" x14ac:dyDescent="0.25">
      <c r="A49" s="2"/>
      <c r="B49" s="3">
        <v>43739.627314814803</v>
      </c>
      <c r="C49" s="5" t="s">
        <v>77</v>
      </c>
      <c r="D49" s="2" t="s">
        <v>22</v>
      </c>
      <c r="E49" s="6" t="s">
        <v>15</v>
      </c>
      <c r="F49" s="2" t="b">
        <v>0</v>
      </c>
      <c r="G49" s="4">
        <v>523550.821</v>
      </c>
      <c r="H49" s="4">
        <v>2.49248719361856</v>
      </c>
      <c r="I49" s="4">
        <v>0.30207254442284698</v>
      </c>
      <c r="J49" s="5">
        <v>53220.817999999999</v>
      </c>
      <c r="K49" s="5">
        <v>1.7139211997488999</v>
      </c>
      <c r="L49" s="5">
        <v>0.72161511700300396</v>
      </c>
      <c r="M49" s="4">
        <v>18747.106</v>
      </c>
      <c r="N49" s="4">
        <v>3.4006066430711002</v>
      </c>
      <c r="O49" s="4">
        <v>0.65752727120351495</v>
      </c>
      <c r="P49" s="5">
        <v>306.351</v>
      </c>
      <c r="Q49" s="5">
        <v>28.912709999536499</v>
      </c>
      <c r="R49" s="5" t="s">
        <v>21</v>
      </c>
      <c r="S49" s="4">
        <v>249.28399999999999</v>
      </c>
      <c r="T49" s="4">
        <v>38.2162002152889</v>
      </c>
      <c r="U49" s="4" t="s">
        <v>21</v>
      </c>
      <c r="V49" s="5">
        <v>385.44400000000002</v>
      </c>
      <c r="W49" s="5">
        <v>20.9684601722027</v>
      </c>
      <c r="X49" s="5">
        <v>91.163209823311405</v>
      </c>
      <c r="Y49" s="4">
        <v>139.16</v>
      </c>
      <c r="Z49" s="4">
        <v>38.737096145431899</v>
      </c>
      <c r="AA49" s="4" t="s">
        <v>21</v>
      </c>
      <c r="AB49" s="5">
        <v>21.023</v>
      </c>
      <c r="AC49" s="5">
        <v>61.2804450569514</v>
      </c>
      <c r="AD49" s="5">
        <v>7.5932770727977605E-5</v>
      </c>
      <c r="AE49" s="4">
        <v>992.17</v>
      </c>
      <c r="AF49" s="4">
        <v>15.2851296147473</v>
      </c>
      <c r="AG49" s="4" t="s">
        <v>21</v>
      </c>
      <c r="AH49" s="5">
        <v>29.033000000000001</v>
      </c>
      <c r="AI49" s="5">
        <v>102.110775787259</v>
      </c>
      <c r="AJ49" s="5">
        <v>1.2740950295102299E-4</v>
      </c>
      <c r="AK49" s="4">
        <v>416.47899999999998</v>
      </c>
      <c r="AL49" s="4">
        <v>25.6210199632654</v>
      </c>
      <c r="AM49" s="4">
        <v>5.4396854508441499E-2</v>
      </c>
      <c r="AN49" s="5">
        <v>254.29</v>
      </c>
      <c r="AO49" s="5">
        <v>26.324071711551301</v>
      </c>
      <c r="AP49" s="5">
        <v>3.9121941357346798E-2</v>
      </c>
      <c r="AQ49" s="4">
        <v>46.052999999999997</v>
      </c>
      <c r="AR49" s="4">
        <v>46.065128352747003</v>
      </c>
      <c r="AS49" s="4">
        <v>1.2129498383808101E-2</v>
      </c>
      <c r="AT49" s="5">
        <v>11.012</v>
      </c>
      <c r="AU49" s="5">
        <v>151.22174487122101</v>
      </c>
      <c r="AV49" s="5">
        <v>1.6683324235679701E-2</v>
      </c>
      <c r="AW49" s="4">
        <v>98.11</v>
      </c>
      <c r="AX49" s="4">
        <v>31.101962244482198</v>
      </c>
      <c r="AY49" s="4">
        <v>1.5388822730231301E-2</v>
      </c>
      <c r="AZ49" s="5">
        <v>11.012</v>
      </c>
      <c r="BA49" s="5">
        <v>131.74801890445099</v>
      </c>
      <c r="BB49" s="5">
        <v>1.0035674398322E-2</v>
      </c>
    </row>
    <row r="50" spans="1:54" x14ac:dyDescent="0.25">
      <c r="A50" s="2"/>
      <c r="B50" s="3">
        <v>43739.630763888897</v>
      </c>
      <c r="C50" s="5" t="s">
        <v>77</v>
      </c>
      <c r="D50" s="2" t="s">
        <v>39</v>
      </c>
      <c r="E50" s="6" t="s">
        <v>15</v>
      </c>
      <c r="F50" s="2" t="b">
        <v>0</v>
      </c>
      <c r="G50" s="4">
        <v>519831.30599999998</v>
      </c>
      <c r="H50" s="4">
        <v>1.0112259399307799</v>
      </c>
      <c r="I50" s="4">
        <v>3.8837596274062698E-2</v>
      </c>
      <c r="J50" s="5">
        <v>28927.066999999999</v>
      </c>
      <c r="K50" s="5">
        <v>2.9126941097413899</v>
      </c>
      <c r="L50" s="5">
        <v>0.16040978544043399</v>
      </c>
      <c r="M50" s="4">
        <v>9945.0930000000008</v>
      </c>
      <c r="N50" s="4">
        <v>3.96228608843104</v>
      </c>
      <c r="O50" s="4">
        <v>0.13761168309827501</v>
      </c>
      <c r="P50" s="5">
        <v>2490.9969999999998</v>
      </c>
      <c r="Q50" s="5">
        <v>5.6234146075755698</v>
      </c>
      <c r="R50" s="5">
        <v>0.12530459971469199</v>
      </c>
      <c r="S50" s="4">
        <v>882.02099999999996</v>
      </c>
      <c r="T50" s="4">
        <v>11.728647696372001</v>
      </c>
      <c r="U50" s="4">
        <v>0.12490834040499001</v>
      </c>
      <c r="V50" s="5">
        <v>3920.9090000000001</v>
      </c>
      <c r="W50" s="5">
        <v>7.6315624269640603</v>
      </c>
      <c r="X50" s="5">
        <v>21.865664699783999</v>
      </c>
      <c r="Y50" s="4">
        <v>16313.401</v>
      </c>
      <c r="Z50" s="4">
        <v>3.4364881857541301</v>
      </c>
      <c r="AA50" s="4">
        <v>0.12520193487996201</v>
      </c>
      <c r="AB50" s="5">
        <v>6874.3239999999996</v>
      </c>
      <c r="AC50" s="5">
        <v>4.2191244173583904</v>
      </c>
      <c r="AD50" s="5">
        <v>0.13004349859560799</v>
      </c>
      <c r="AE50" s="4">
        <v>334960.446</v>
      </c>
      <c r="AF50" s="4">
        <v>0.87898152587035405</v>
      </c>
      <c r="AG50" s="4">
        <v>3.7918710858434199</v>
      </c>
      <c r="AH50" s="5">
        <v>85952.785999999993</v>
      </c>
      <c r="AI50" s="5">
        <v>1.11582386587294</v>
      </c>
      <c r="AJ50" s="5">
        <v>0.99408988103159701</v>
      </c>
      <c r="AK50" s="4">
        <v>801772.23600000003</v>
      </c>
      <c r="AL50" s="4">
        <v>0.83779454196612502</v>
      </c>
      <c r="AM50" s="4">
        <v>104.720496521073</v>
      </c>
      <c r="AN50" s="5">
        <v>664446.20499999996</v>
      </c>
      <c r="AO50" s="5">
        <v>0.71387242542334095</v>
      </c>
      <c r="AP50" s="5">
        <v>102.223545822178</v>
      </c>
      <c r="AQ50" s="4">
        <v>388201.90299999999</v>
      </c>
      <c r="AR50" s="4">
        <v>0.60986784941967798</v>
      </c>
      <c r="AS50" s="4">
        <v>102.245116605427</v>
      </c>
      <c r="AT50" s="5">
        <v>66894.983999999997</v>
      </c>
      <c r="AU50" s="5">
        <v>1.32720661262492</v>
      </c>
      <c r="AV50" s="5">
        <v>101.34677695356</v>
      </c>
      <c r="AW50" s="4">
        <v>651861.53799999994</v>
      </c>
      <c r="AX50" s="4">
        <v>0.518266380106294</v>
      </c>
      <c r="AY50" s="4">
        <v>102.24627105226701</v>
      </c>
      <c r="AZ50" s="5">
        <v>111151.90700000001</v>
      </c>
      <c r="BA50" s="5">
        <v>1.1728261878344799</v>
      </c>
      <c r="BB50" s="5">
        <v>101.297161951015</v>
      </c>
    </row>
    <row r="51" spans="1:54" x14ac:dyDescent="0.25">
      <c r="A51" s="2"/>
      <c r="B51" s="3">
        <v>43739.634282407402</v>
      </c>
      <c r="C51" s="5" t="s">
        <v>77</v>
      </c>
      <c r="D51" s="2" t="s">
        <v>22</v>
      </c>
      <c r="E51" s="6" t="s">
        <v>15</v>
      </c>
      <c r="F51" s="2" t="b">
        <v>0</v>
      </c>
      <c r="G51" s="4">
        <v>525772.50699999998</v>
      </c>
      <c r="H51" s="4">
        <v>1.2562517957834001</v>
      </c>
      <c r="I51" s="4">
        <v>0.45930417247458899</v>
      </c>
      <c r="J51" s="5">
        <v>52590.923000000003</v>
      </c>
      <c r="K51" s="5">
        <v>1.4765683953979101</v>
      </c>
      <c r="L51" s="5">
        <v>0.70706403214481905</v>
      </c>
      <c r="M51" s="4">
        <v>18421.46</v>
      </c>
      <c r="N51" s="4">
        <v>3.4581800861748602</v>
      </c>
      <c r="O51" s="4">
        <v>0.63829207675377697</v>
      </c>
      <c r="P51" s="5">
        <v>272.31</v>
      </c>
      <c r="Q51" s="5">
        <v>18.649854879979699</v>
      </c>
      <c r="R51" s="5" t="s">
        <v>21</v>
      </c>
      <c r="S51" s="4">
        <v>197.22300000000001</v>
      </c>
      <c r="T51" s="4">
        <v>19.7407377072558</v>
      </c>
      <c r="U51" s="4" t="s">
        <v>21</v>
      </c>
      <c r="V51" s="5">
        <v>397.45400000000001</v>
      </c>
      <c r="W51" s="5">
        <v>17.292116821906902</v>
      </c>
      <c r="X51" s="5">
        <v>90.927805564767297</v>
      </c>
      <c r="Y51" s="4">
        <v>147.16900000000001</v>
      </c>
      <c r="Z51" s="4">
        <v>30.4305771646527</v>
      </c>
      <c r="AA51" s="4" t="s">
        <v>21</v>
      </c>
      <c r="AB51" s="5">
        <v>18.02</v>
      </c>
      <c r="AC51" s="5">
        <v>119.448822569291</v>
      </c>
      <c r="AD51" s="5">
        <v>1.8983192681994401E-5</v>
      </c>
      <c r="AE51" s="4">
        <v>909.06500000000005</v>
      </c>
      <c r="AF51" s="4">
        <v>9.2111952670132098</v>
      </c>
      <c r="AG51" s="4" t="s">
        <v>21</v>
      </c>
      <c r="AH51" s="5">
        <v>20.021999999999998</v>
      </c>
      <c r="AI51" s="5">
        <v>70.723235506880997</v>
      </c>
      <c r="AJ51" s="5">
        <v>2.3170622336199399E-5</v>
      </c>
      <c r="AK51" s="4">
        <v>403.46300000000002</v>
      </c>
      <c r="AL51" s="4">
        <v>13.4422558653838</v>
      </c>
      <c r="AM51" s="4">
        <v>5.2696818112172097E-2</v>
      </c>
      <c r="AN51" s="5">
        <v>279.31900000000002</v>
      </c>
      <c r="AO51" s="5">
        <v>21.601479928817401</v>
      </c>
      <c r="AP51" s="5">
        <v>4.2972596397785098E-2</v>
      </c>
      <c r="AQ51" s="4">
        <v>53.06</v>
      </c>
      <c r="AR51" s="4">
        <v>45.399061351717698</v>
      </c>
      <c r="AS51" s="4">
        <v>1.3975011057799899E-2</v>
      </c>
      <c r="AT51" s="5">
        <v>14.016</v>
      </c>
      <c r="AU51" s="5">
        <v>112.69728482423299</v>
      </c>
      <c r="AV51" s="5">
        <v>2.1234423582209099E-2</v>
      </c>
      <c r="AW51" s="4">
        <v>109.125</v>
      </c>
      <c r="AX51" s="4">
        <v>51.255566655914997</v>
      </c>
      <c r="AY51" s="4">
        <v>1.7116555707231602E-2</v>
      </c>
      <c r="AZ51" s="5">
        <v>17.018000000000001</v>
      </c>
      <c r="BA51" s="5">
        <v>83.425482305527396</v>
      </c>
      <c r="BB51" s="5">
        <v>1.55091815211265E-2</v>
      </c>
    </row>
    <row r="52" spans="1:54" x14ac:dyDescent="0.25">
      <c r="A52" s="2"/>
      <c r="B52" s="3">
        <v>43739.637731481504</v>
      </c>
      <c r="C52" s="5" t="s">
        <v>77</v>
      </c>
      <c r="D52" s="2" t="s">
        <v>3</v>
      </c>
      <c r="E52" s="6" t="s">
        <v>15</v>
      </c>
      <c r="F52" s="2" t="b">
        <v>0</v>
      </c>
      <c r="G52" s="4">
        <v>534128.51800000004</v>
      </c>
      <c r="H52" s="4">
        <v>3.7566088526672501</v>
      </c>
      <c r="I52" s="4">
        <v>1.0506700151491499</v>
      </c>
      <c r="J52" s="5">
        <v>87805.801999999996</v>
      </c>
      <c r="K52" s="5">
        <v>1.7037933637943901</v>
      </c>
      <c r="L52" s="5">
        <v>1.5205562691044701</v>
      </c>
      <c r="M52" s="4">
        <v>30267.228999999999</v>
      </c>
      <c r="N52" s="4">
        <v>2.0350172797764299</v>
      </c>
      <c r="O52" s="4">
        <v>1.33799565094684</v>
      </c>
      <c r="P52" s="5">
        <v>23296.691999999999</v>
      </c>
      <c r="Q52" s="5">
        <v>3.9943585147924501</v>
      </c>
      <c r="R52" s="5">
        <v>1.3241518904082701</v>
      </c>
      <c r="S52" s="4">
        <v>5703.4030000000002</v>
      </c>
      <c r="T52" s="4">
        <v>4.3360463332108097</v>
      </c>
      <c r="U52" s="4">
        <v>1.32317256598726</v>
      </c>
      <c r="V52" s="5">
        <v>2098.52</v>
      </c>
      <c r="W52" s="5">
        <v>7.6048810711579504</v>
      </c>
      <c r="X52" s="5">
        <v>57.585742245487303</v>
      </c>
      <c r="Y52" s="4">
        <v>174796.99299999999</v>
      </c>
      <c r="Z52" s="4">
        <v>2.0735848126905099</v>
      </c>
      <c r="AA52" s="4">
        <v>1.35290719712019</v>
      </c>
      <c r="AB52" s="5">
        <v>69030.167000000001</v>
      </c>
      <c r="AC52" s="5">
        <v>2.2101342528808399</v>
      </c>
      <c r="AD52" s="5">
        <v>1.30878110497003</v>
      </c>
      <c r="AE52" s="4">
        <v>687147.745</v>
      </c>
      <c r="AF52" s="4">
        <v>1.1394281143429901</v>
      </c>
      <c r="AG52" s="4">
        <v>7.8665730620867098</v>
      </c>
      <c r="AH52" s="5">
        <v>162868.79999999999</v>
      </c>
      <c r="AI52" s="5">
        <v>1.51832713198225</v>
      </c>
      <c r="AJ52" s="5">
        <v>1.8838511950604699</v>
      </c>
      <c r="AK52" s="4">
        <v>776900.04799999995</v>
      </c>
      <c r="AL52" s="4">
        <v>2.1625452430021199</v>
      </c>
      <c r="AM52" s="4">
        <v>101.471908256256</v>
      </c>
      <c r="AN52" s="5">
        <v>639433.77399999998</v>
      </c>
      <c r="AO52" s="5">
        <v>0.90664561174204406</v>
      </c>
      <c r="AP52" s="5">
        <v>98.375439884914798</v>
      </c>
      <c r="AQ52" s="4">
        <v>376039.64600000001</v>
      </c>
      <c r="AR52" s="4">
        <v>1.2856190891827699</v>
      </c>
      <c r="AS52" s="4">
        <v>99.041805710915398</v>
      </c>
      <c r="AT52" s="5">
        <v>64396.769</v>
      </c>
      <c r="AU52" s="5">
        <v>1.8576393199080099</v>
      </c>
      <c r="AV52" s="5">
        <v>97.5619485068258</v>
      </c>
      <c r="AW52" s="4">
        <v>628480.51599999995</v>
      </c>
      <c r="AX52" s="4">
        <v>1.7678914434094699</v>
      </c>
      <c r="AY52" s="4">
        <v>98.5788935901369</v>
      </c>
      <c r="AZ52" s="5">
        <v>106702.012</v>
      </c>
      <c r="BA52" s="5">
        <v>2.1098961477161402</v>
      </c>
      <c r="BB52" s="5">
        <v>97.241795321272406</v>
      </c>
    </row>
    <row r="53" spans="1:54" x14ac:dyDescent="0.25">
      <c r="A53" s="2"/>
      <c r="B53" s="3">
        <v>43739.641250000001</v>
      </c>
      <c r="C53" s="5" t="s">
        <v>77</v>
      </c>
      <c r="D53" s="2" t="s">
        <v>22</v>
      </c>
      <c r="E53" s="6" t="s">
        <v>15</v>
      </c>
      <c r="F53" s="2" t="b">
        <v>0</v>
      </c>
      <c r="G53" s="4">
        <v>526050.05000000005</v>
      </c>
      <c r="H53" s="4">
        <v>1.6901442267264599</v>
      </c>
      <c r="I53" s="4">
        <v>0.478946254093849</v>
      </c>
      <c r="J53" s="5">
        <v>53199.828999999998</v>
      </c>
      <c r="K53" s="5">
        <v>1.9224843485960701</v>
      </c>
      <c r="L53" s="5">
        <v>0.72113025409714104</v>
      </c>
      <c r="M53" s="4">
        <v>18407.306</v>
      </c>
      <c r="N53" s="4">
        <v>3.0165852411927299</v>
      </c>
      <c r="O53" s="4">
        <v>0.63745603104082005</v>
      </c>
      <c r="P53" s="5">
        <v>313.36099999999999</v>
      </c>
      <c r="Q53" s="5">
        <v>17.760113968704999</v>
      </c>
      <c r="R53" s="5" t="s">
        <v>21</v>
      </c>
      <c r="S53" s="4">
        <v>250.286</v>
      </c>
      <c r="T53" s="4">
        <v>25.923481284768101</v>
      </c>
      <c r="U53" s="4" t="s">
        <v>21</v>
      </c>
      <c r="V53" s="5">
        <v>405.46899999999999</v>
      </c>
      <c r="W53" s="5">
        <v>25.052653610688701</v>
      </c>
      <c r="X53" s="5">
        <v>90.770706053340902</v>
      </c>
      <c r="Y53" s="4">
        <v>174.2</v>
      </c>
      <c r="Z53" s="4">
        <v>22.700399898745498</v>
      </c>
      <c r="AA53" s="4">
        <v>1.78380416021905E-4</v>
      </c>
      <c r="AB53" s="5">
        <v>19.018999999999998</v>
      </c>
      <c r="AC53" s="5">
        <v>52.338364526934399</v>
      </c>
      <c r="AD53" s="5">
        <v>3.7928456907081797E-5</v>
      </c>
      <c r="AE53" s="4">
        <v>1098.3</v>
      </c>
      <c r="AF53" s="4">
        <v>14.2595585446682</v>
      </c>
      <c r="AG53" s="4" t="s">
        <v>21</v>
      </c>
      <c r="AH53" s="5">
        <v>32.036999999999999</v>
      </c>
      <c r="AI53" s="5">
        <v>50.608944703025202</v>
      </c>
      <c r="AJ53" s="5">
        <v>1.62159652475708E-4</v>
      </c>
      <c r="AK53" s="4">
        <v>399.46</v>
      </c>
      <c r="AL53" s="4">
        <v>21.085018353440201</v>
      </c>
      <c r="AM53" s="4">
        <v>5.2173981165777997E-2</v>
      </c>
      <c r="AN53" s="5">
        <v>284.32900000000001</v>
      </c>
      <c r="AO53" s="5">
        <v>19.723985641871799</v>
      </c>
      <c r="AP53" s="5">
        <v>4.3743373566373298E-2</v>
      </c>
      <c r="AQ53" s="4">
        <v>65.075000000000003</v>
      </c>
      <c r="AR53" s="4">
        <v>41.817846356030998</v>
      </c>
      <c r="AS53" s="4">
        <v>1.7139537214216599E-2</v>
      </c>
      <c r="AT53" s="5">
        <v>7.008</v>
      </c>
      <c r="AU53" s="5">
        <v>178.82565229074501</v>
      </c>
      <c r="AV53" s="5">
        <v>1.0617211791104499E-2</v>
      </c>
      <c r="AW53" s="4">
        <v>108.125</v>
      </c>
      <c r="AX53" s="4">
        <v>28.554947618023999</v>
      </c>
      <c r="AY53" s="4">
        <v>1.69597029630646E-2</v>
      </c>
      <c r="AZ53" s="5">
        <v>8.0079999999999991</v>
      </c>
      <c r="BA53" s="5">
        <v>114.867072934085</v>
      </c>
      <c r="BB53" s="5">
        <v>7.2980094970725501E-3</v>
      </c>
    </row>
    <row r="54" spans="1:54" x14ac:dyDescent="0.25">
      <c r="A54" s="2"/>
      <c r="B54" s="3">
        <v>43739.644699074102</v>
      </c>
      <c r="C54" s="5" t="s">
        <v>77</v>
      </c>
      <c r="D54" s="2" t="s">
        <v>68</v>
      </c>
      <c r="E54" s="6" t="s">
        <v>15</v>
      </c>
      <c r="F54" s="2" t="b">
        <v>0</v>
      </c>
      <c r="G54" s="4">
        <v>520607.63699999999</v>
      </c>
      <c r="H54" s="4">
        <v>0.67204724421067097</v>
      </c>
      <c r="I54" s="4">
        <v>9.37795579360787E-2</v>
      </c>
      <c r="J54" s="5">
        <v>39892.370999999999</v>
      </c>
      <c r="K54" s="5">
        <v>5.5344281631930903</v>
      </c>
      <c r="L54" s="5">
        <v>0.41371719223012099</v>
      </c>
      <c r="M54" s="4">
        <v>14006.391</v>
      </c>
      <c r="N54" s="4">
        <v>2.25944515889134</v>
      </c>
      <c r="O54" s="4">
        <v>0.377503641692364</v>
      </c>
      <c r="P54" s="5">
        <v>4472.6620000000003</v>
      </c>
      <c r="Q54" s="5">
        <v>5.2415893674945702</v>
      </c>
      <c r="R54" s="5">
        <v>0.23949034147012399</v>
      </c>
      <c r="S54" s="4">
        <v>1173.3699999999999</v>
      </c>
      <c r="T54" s="4">
        <v>7.5980078604510597</v>
      </c>
      <c r="U54" s="4">
        <v>0.197317679440803</v>
      </c>
      <c r="V54" s="5">
        <v>2571.0990000000002</v>
      </c>
      <c r="W54" s="5">
        <v>10.2641698442365</v>
      </c>
      <c r="X54" s="5">
        <v>48.322868881748299</v>
      </c>
      <c r="Y54" s="4">
        <v>31413.069</v>
      </c>
      <c r="Z54" s="4">
        <v>1.76495161360624</v>
      </c>
      <c r="AA54" s="4">
        <v>0.24217266748223901</v>
      </c>
      <c r="AB54" s="5">
        <v>12777.562</v>
      </c>
      <c r="AC54" s="5">
        <v>2.3915558712681801</v>
      </c>
      <c r="AD54" s="5">
        <v>0.241993852643232</v>
      </c>
      <c r="AE54" s="4">
        <v>18856.842000000001</v>
      </c>
      <c r="AF54" s="4">
        <v>3.1734500320732</v>
      </c>
      <c r="AG54" s="4">
        <v>0.134646695373772</v>
      </c>
      <c r="AH54" s="5">
        <v>222260.679</v>
      </c>
      <c r="AI54" s="5">
        <v>1.03285370326563</v>
      </c>
      <c r="AJ54" s="5">
        <v>2.5708940298813601</v>
      </c>
      <c r="AK54" s="4">
        <v>768552.77500000002</v>
      </c>
      <c r="AL54" s="4">
        <v>0.55537372549831499</v>
      </c>
      <c r="AM54" s="4">
        <v>100.381660260743</v>
      </c>
      <c r="AN54" s="5">
        <v>631455.1</v>
      </c>
      <c r="AO54" s="5">
        <v>1.0026348681998001</v>
      </c>
      <c r="AP54" s="5">
        <v>97.147938935851101</v>
      </c>
      <c r="AQ54" s="4">
        <v>366974.10499999998</v>
      </c>
      <c r="AR54" s="4">
        <v>0.789821321793581</v>
      </c>
      <c r="AS54" s="4">
        <v>96.654111860181601</v>
      </c>
      <c r="AT54" s="5">
        <v>63444.260999999999</v>
      </c>
      <c r="AU54" s="5">
        <v>1.83135026861649</v>
      </c>
      <c r="AV54" s="5">
        <v>96.118886410832502</v>
      </c>
      <c r="AW54" s="4">
        <v>617794.13100000005</v>
      </c>
      <c r="AX54" s="4">
        <v>0.57406678923580901</v>
      </c>
      <c r="AY54" s="4">
        <v>96.902704777661</v>
      </c>
      <c r="AZ54" s="5">
        <v>104862.587</v>
      </c>
      <c r="BA54" s="5">
        <v>2.2177019961841302</v>
      </c>
      <c r="BB54" s="5">
        <v>95.565454022676903</v>
      </c>
    </row>
    <row r="55" spans="1:54" x14ac:dyDescent="0.25">
      <c r="A55" s="2"/>
      <c r="B55" s="3">
        <v>43739.648217592599</v>
      </c>
      <c r="C55" s="5" t="s">
        <v>77</v>
      </c>
      <c r="D55" s="2" t="s">
        <v>22</v>
      </c>
      <c r="E55" s="6" t="s">
        <v>15</v>
      </c>
      <c r="F55" s="2" t="b">
        <v>0</v>
      </c>
      <c r="G55" s="4">
        <v>511122.02</v>
      </c>
      <c r="H55" s="4">
        <v>2.5929732653097401</v>
      </c>
      <c r="I55" s="4" t="s">
        <v>21</v>
      </c>
      <c r="J55" s="5">
        <v>51842.091</v>
      </c>
      <c r="K55" s="5">
        <v>1.33228510634425</v>
      </c>
      <c r="L55" s="5">
        <v>0.68976540622061899</v>
      </c>
      <c r="M55" s="4">
        <v>18455.657999999999</v>
      </c>
      <c r="N55" s="4">
        <v>3.4390151223735699</v>
      </c>
      <c r="O55" s="4">
        <v>0.64031207755155195</v>
      </c>
      <c r="P55" s="5">
        <v>314.36</v>
      </c>
      <c r="Q55" s="5">
        <v>18.277662726550901</v>
      </c>
      <c r="R55" s="5" t="s">
        <v>21</v>
      </c>
      <c r="S55" s="4">
        <v>230.26499999999999</v>
      </c>
      <c r="T55" s="4">
        <v>33.989649905186297</v>
      </c>
      <c r="U55" s="4" t="s">
        <v>21</v>
      </c>
      <c r="V55" s="5">
        <v>381.44</v>
      </c>
      <c r="W55" s="5">
        <v>19.891175086573099</v>
      </c>
      <c r="X55" s="5">
        <v>91.241690976617804</v>
      </c>
      <c r="Y55" s="4">
        <v>127.146</v>
      </c>
      <c r="Z55" s="4">
        <v>24.070721634008201</v>
      </c>
      <c r="AA55" s="4" t="s">
        <v>21</v>
      </c>
      <c r="AB55" s="5">
        <v>12.012</v>
      </c>
      <c r="AC55" s="5">
        <v>94.607702032924493</v>
      </c>
      <c r="AD55" s="5" t="s">
        <v>21</v>
      </c>
      <c r="AE55" s="4">
        <v>956.13099999999997</v>
      </c>
      <c r="AF55" s="4">
        <v>17.984934703681201</v>
      </c>
      <c r="AG55" s="4" t="s">
        <v>21</v>
      </c>
      <c r="AH55" s="5">
        <v>58.066000000000003</v>
      </c>
      <c r="AI55" s="5">
        <v>70.764694196820699</v>
      </c>
      <c r="AJ55" s="5">
        <v>4.63262063254007E-4</v>
      </c>
      <c r="AK55" s="4">
        <v>415.48</v>
      </c>
      <c r="AL55" s="4">
        <v>12.81388281706</v>
      </c>
      <c r="AM55" s="4">
        <v>5.4266373841579701E-2</v>
      </c>
      <c r="AN55" s="5">
        <v>321.36799999999999</v>
      </c>
      <c r="AO55" s="5">
        <v>14.791556129464199</v>
      </c>
      <c r="AP55" s="5">
        <v>4.9441739943088002E-2</v>
      </c>
      <c r="AQ55" s="4">
        <v>68.076999999999998</v>
      </c>
      <c r="AR55" s="4">
        <v>58.7408721122356</v>
      </c>
      <c r="AS55" s="4">
        <v>1.7930207836069498E-2</v>
      </c>
      <c r="AT55" s="5">
        <v>5.0049999999999999</v>
      </c>
      <c r="AU55" s="5">
        <v>141.42135623730999</v>
      </c>
      <c r="AV55" s="5">
        <v>7.5826405557189204E-3</v>
      </c>
      <c r="AW55" s="4">
        <v>105.11799999999999</v>
      </c>
      <c r="AX55" s="4">
        <v>29.525785862288199</v>
      </c>
      <c r="AY55" s="4">
        <v>1.6488046761354201E-2</v>
      </c>
      <c r="AZ55" s="5">
        <v>18.018999999999998</v>
      </c>
      <c r="BA55" s="5">
        <v>104.107817555289</v>
      </c>
      <c r="BB55" s="5">
        <v>1.6421432708260499E-2</v>
      </c>
    </row>
    <row r="56" spans="1:54" x14ac:dyDescent="0.25">
      <c r="A56" s="2"/>
      <c r="B56" s="3">
        <v>43739.651678240698</v>
      </c>
      <c r="C56" s="5" t="s">
        <v>77</v>
      </c>
      <c r="D56" s="2" t="s">
        <v>37</v>
      </c>
      <c r="E56" s="6" t="s">
        <v>15</v>
      </c>
      <c r="F56" s="2" t="b">
        <v>0</v>
      </c>
      <c r="G56" s="4">
        <v>512957.7</v>
      </c>
      <c r="H56" s="4">
        <v>4.5676544618369199</v>
      </c>
      <c r="I56" s="4" t="s">
        <v>21</v>
      </c>
      <c r="J56" s="5">
        <v>47597.463000000003</v>
      </c>
      <c r="K56" s="5">
        <v>0.94262967996820901</v>
      </c>
      <c r="L56" s="5">
        <v>0.59171106030673504</v>
      </c>
      <c r="M56" s="4">
        <v>16669.716</v>
      </c>
      <c r="N56" s="4">
        <v>2.72457827355713</v>
      </c>
      <c r="O56" s="4">
        <v>0.53482040362970595</v>
      </c>
      <c r="P56" s="5">
        <v>6475.5559999999996</v>
      </c>
      <c r="Q56" s="5">
        <v>5.9881273225681602</v>
      </c>
      <c r="R56" s="5">
        <v>0.35489932182124601</v>
      </c>
      <c r="S56" s="4">
        <v>1834.204</v>
      </c>
      <c r="T56" s="4">
        <v>9.3840976558646005</v>
      </c>
      <c r="U56" s="4">
        <v>0.36155559737562598</v>
      </c>
      <c r="V56" s="5">
        <v>1009.178</v>
      </c>
      <c r="W56" s="5">
        <v>10.995601977572999</v>
      </c>
      <c r="X56" s="5">
        <v>78.937594519503193</v>
      </c>
      <c r="Y56" s="4">
        <v>48721.911</v>
      </c>
      <c r="Z56" s="4">
        <v>2.0534711999801099</v>
      </c>
      <c r="AA56" s="4">
        <v>0.376256935377207</v>
      </c>
      <c r="AB56" s="5">
        <v>19350.316999999999</v>
      </c>
      <c r="AC56" s="5">
        <v>3.4186040072055799</v>
      </c>
      <c r="AD56" s="5">
        <v>0.36664108003238499</v>
      </c>
      <c r="AE56" s="4">
        <v>559568.228</v>
      </c>
      <c r="AF56" s="4">
        <v>0.77923744844135301</v>
      </c>
      <c r="AG56" s="4">
        <v>6.3905161130595296</v>
      </c>
      <c r="AH56" s="5">
        <v>328894.59600000002</v>
      </c>
      <c r="AI56" s="5">
        <v>1.65187747724943</v>
      </c>
      <c r="AJ56" s="5">
        <v>3.80443083419321</v>
      </c>
      <c r="AK56" s="4">
        <v>765319.76699999999</v>
      </c>
      <c r="AL56" s="4">
        <v>2.4032736632287302</v>
      </c>
      <c r="AM56" s="4">
        <v>99.959392953626306</v>
      </c>
      <c r="AN56" s="5">
        <v>635871.23</v>
      </c>
      <c r="AO56" s="5">
        <v>1.20160736411976</v>
      </c>
      <c r="AP56" s="5">
        <v>97.827350548130099</v>
      </c>
      <c r="AQ56" s="4">
        <v>366650.43199999997</v>
      </c>
      <c r="AR56" s="4">
        <v>1.2890013183657201</v>
      </c>
      <c r="AS56" s="4">
        <v>96.568862449059907</v>
      </c>
      <c r="AT56" s="5">
        <v>63458.915999999997</v>
      </c>
      <c r="AU56" s="5">
        <v>1.3475125184198</v>
      </c>
      <c r="AV56" s="5">
        <v>96.141088927784295</v>
      </c>
      <c r="AW56" s="4">
        <v>619685.06000000006</v>
      </c>
      <c r="AX56" s="4">
        <v>1.5867557439217099</v>
      </c>
      <c r="AY56" s="4">
        <v>97.199302180336105</v>
      </c>
      <c r="AZ56" s="5">
        <v>105219.497</v>
      </c>
      <c r="BA56" s="5">
        <v>1.3863633962631901</v>
      </c>
      <c r="BB56" s="5">
        <v>95.890720327571998</v>
      </c>
    </row>
    <row r="57" spans="1:54" x14ac:dyDescent="0.25">
      <c r="A57" s="2"/>
      <c r="B57" s="3">
        <v>43739.655196759297</v>
      </c>
      <c r="C57" s="5" t="s">
        <v>77</v>
      </c>
      <c r="D57" s="2" t="s">
        <v>22</v>
      </c>
      <c r="E57" s="6" t="s">
        <v>15</v>
      </c>
      <c r="F57" s="2" t="b">
        <v>0</v>
      </c>
      <c r="G57" s="4">
        <v>513035.16800000001</v>
      </c>
      <c r="H57" s="4">
        <v>3.5142477241038201</v>
      </c>
      <c r="I57" s="4" t="s">
        <v>21</v>
      </c>
      <c r="J57" s="5">
        <v>53068.951000000001</v>
      </c>
      <c r="K57" s="5">
        <v>1.3048845378334999</v>
      </c>
      <c r="L57" s="5">
        <v>0.71810686625620002</v>
      </c>
      <c r="M57" s="4">
        <v>18332.137999999999</v>
      </c>
      <c r="N57" s="4">
        <v>2.0235295393830399</v>
      </c>
      <c r="O57" s="4">
        <v>0.63301602226933895</v>
      </c>
      <c r="P57" s="5">
        <v>262.30099999999999</v>
      </c>
      <c r="Q57" s="5">
        <v>20.9675825279393</v>
      </c>
      <c r="R57" s="5" t="s">
        <v>21</v>
      </c>
      <c r="S57" s="4">
        <v>247.28399999999999</v>
      </c>
      <c r="T57" s="4">
        <v>14.4152057855817</v>
      </c>
      <c r="U57" s="4" t="s">
        <v>21</v>
      </c>
      <c r="V57" s="5">
        <v>385.44400000000002</v>
      </c>
      <c r="W57" s="5">
        <v>13.8119801166348</v>
      </c>
      <c r="X57" s="5">
        <v>91.163209823311405</v>
      </c>
      <c r="Y57" s="4">
        <v>182.21</v>
      </c>
      <c r="Z57" s="4">
        <v>21.948591443317799</v>
      </c>
      <c r="AA57" s="4">
        <v>2.4043049342388801E-4</v>
      </c>
      <c r="AB57" s="5">
        <v>15.015000000000001</v>
      </c>
      <c r="AC57" s="5">
        <v>84.619701176265593</v>
      </c>
      <c r="AD57" s="5" t="s">
        <v>21</v>
      </c>
      <c r="AE57" s="4">
        <v>1083.2750000000001</v>
      </c>
      <c r="AF57" s="4">
        <v>11.9220735485003</v>
      </c>
      <c r="AG57" s="4" t="s">
        <v>21</v>
      </c>
      <c r="AH57" s="5">
        <v>55.061</v>
      </c>
      <c r="AI57" s="5">
        <v>47.142320454310202</v>
      </c>
      <c r="AJ57" s="5">
        <v>4.2850034577009399E-4</v>
      </c>
      <c r="AK57" s="4">
        <v>405.46699999999998</v>
      </c>
      <c r="AL57" s="4">
        <v>19.2059910464232</v>
      </c>
      <c r="AM57" s="4">
        <v>5.2958563113564498E-2</v>
      </c>
      <c r="AN57" s="5">
        <v>301.34699999999998</v>
      </c>
      <c r="AO57" s="5">
        <v>27.7275691242214</v>
      </c>
      <c r="AP57" s="5">
        <v>4.6361554375761498E-2</v>
      </c>
      <c r="AQ57" s="4">
        <v>59.069000000000003</v>
      </c>
      <c r="AR57" s="4">
        <v>35.238484582425599</v>
      </c>
      <c r="AS57" s="4">
        <v>1.5557669207937899E-2</v>
      </c>
      <c r="AT57" s="5">
        <v>12.012</v>
      </c>
      <c r="AU57" s="5">
        <v>102.43938285881001</v>
      </c>
      <c r="AV57" s="5">
        <v>1.81983373337254E-2</v>
      </c>
      <c r="AW57" s="4">
        <v>112.13</v>
      </c>
      <c r="AX57" s="4">
        <v>28.485322772457799</v>
      </c>
      <c r="AY57" s="4">
        <v>1.7587898203453699E-2</v>
      </c>
      <c r="AZ57" s="5">
        <v>20.021999999999998</v>
      </c>
      <c r="BA57" s="5">
        <v>78.1799865376735</v>
      </c>
      <c r="BB57" s="5">
        <v>1.8246846422375899E-2</v>
      </c>
    </row>
    <row r="58" spans="1:54" x14ac:dyDescent="0.25">
      <c r="A58" s="2"/>
      <c r="B58" s="3">
        <v>43739.658645833297</v>
      </c>
      <c r="C58" s="5" t="s">
        <v>77</v>
      </c>
      <c r="D58" s="2" t="s">
        <v>54</v>
      </c>
      <c r="E58" s="6" t="s">
        <v>15</v>
      </c>
      <c r="F58" s="2" t="b">
        <v>0</v>
      </c>
      <c r="G58" s="4">
        <v>511485.95299999998</v>
      </c>
      <c r="H58" s="4">
        <v>3.0709843194050501</v>
      </c>
      <c r="I58" s="4" t="s">
        <v>21</v>
      </c>
      <c r="J58" s="5">
        <v>29079.317999999999</v>
      </c>
      <c r="K58" s="5">
        <v>2.87275333009126</v>
      </c>
      <c r="L58" s="5">
        <v>0.163926906898365</v>
      </c>
      <c r="M58" s="4">
        <v>10007.178</v>
      </c>
      <c r="N58" s="4">
        <v>2.8893046283004198</v>
      </c>
      <c r="O58" s="4">
        <v>0.141278907776029</v>
      </c>
      <c r="P58" s="5">
        <v>2948.59</v>
      </c>
      <c r="Q58" s="5">
        <v>10.126555084681099</v>
      </c>
      <c r="R58" s="5">
        <v>0.15167161741298801</v>
      </c>
      <c r="S58" s="4">
        <v>866.00599999999997</v>
      </c>
      <c r="T58" s="4">
        <v>9.8291646827807408</v>
      </c>
      <c r="U58" s="4">
        <v>0.120928112003112</v>
      </c>
      <c r="V58" s="5">
        <v>1588.8779999999999</v>
      </c>
      <c r="W58" s="5">
        <v>4.5735327263249701</v>
      </c>
      <c r="X58" s="5">
        <v>67.575075895189599</v>
      </c>
      <c r="Y58" s="4">
        <v>19669.898000000001</v>
      </c>
      <c r="Z58" s="4">
        <v>3.1133726097438599</v>
      </c>
      <c r="AA58" s="4">
        <v>0.15120329551036399</v>
      </c>
      <c r="AB58" s="5">
        <v>8005.5640000000003</v>
      </c>
      <c r="AC58" s="5">
        <v>4.1341706505886897</v>
      </c>
      <c r="AD58" s="5">
        <v>0.15149659239139199</v>
      </c>
      <c r="AE58" s="4">
        <v>798379.24199999997</v>
      </c>
      <c r="AF58" s="4">
        <v>1.2887977341354999</v>
      </c>
      <c r="AG58" s="4">
        <v>9.1534882970577396</v>
      </c>
      <c r="AH58" s="5">
        <v>402423.14399999997</v>
      </c>
      <c r="AI58" s="5">
        <v>0.700400254311356</v>
      </c>
      <c r="AJ58" s="5">
        <v>4.6550060796435897</v>
      </c>
      <c r="AK58" s="4">
        <v>788622.71699999995</v>
      </c>
      <c r="AL58" s="4">
        <v>1.8942985756491999</v>
      </c>
      <c r="AM58" s="4">
        <v>103.00302103755701</v>
      </c>
      <c r="AN58" s="5">
        <v>646048.18999999994</v>
      </c>
      <c r="AO58" s="5">
        <v>1.15787946536131</v>
      </c>
      <c r="AP58" s="5">
        <v>99.393052826301002</v>
      </c>
      <c r="AQ58" s="4">
        <v>374318.31699999998</v>
      </c>
      <c r="AR58" s="4">
        <v>0.90455706527379198</v>
      </c>
      <c r="AS58" s="4">
        <v>98.588439864531793</v>
      </c>
      <c r="AT58" s="5">
        <v>63980.404999999999</v>
      </c>
      <c r="AU58" s="5">
        <v>1.66084215990845</v>
      </c>
      <c r="AV58" s="5">
        <v>96.931151593271096</v>
      </c>
      <c r="AW58" s="4">
        <v>633197.64899999998</v>
      </c>
      <c r="AX58" s="4">
        <v>1.3571854484949499</v>
      </c>
      <c r="AY58" s="4">
        <v>99.318788845787907</v>
      </c>
      <c r="AZ58" s="5">
        <v>106522.092</v>
      </c>
      <c r="BA58" s="5">
        <v>1.3599719281404199</v>
      </c>
      <c r="BB58" s="5">
        <v>97.077827055948504</v>
      </c>
    </row>
    <row r="59" spans="1:54" x14ac:dyDescent="0.25">
      <c r="A59" s="2"/>
      <c r="B59" s="3">
        <v>43739.662152777797</v>
      </c>
      <c r="C59" s="5" t="s">
        <v>77</v>
      </c>
      <c r="D59" s="2" t="s">
        <v>22</v>
      </c>
      <c r="E59" s="6" t="s">
        <v>15</v>
      </c>
      <c r="F59" s="2" t="b">
        <v>0</v>
      </c>
      <c r="G59" s="4">
        <v>509626.82199999999</v>
      </c>
      <c r="H59" s="4">
        <v>2.1549259593981498</v>
      </c>
      <c r="I59" s="4" t="s">
        <v>21</v>
      </c>
      <c r="J59" s="5">
        <v>52550.932999999997</v>
      </c>
      <c r="K59" s="5">
        <v>1.8184500083940101</v>
      </c>
      <c r="L59" s="5">
        <v>0.70614023074382604</v>
      </c>
      <c r="M59" s="4">
        <v>18370.34</v>
      </c>
      <c r="N59" s="4">
        <v>2.75165077817184</v>
      </c>
      <c r="O59" s="4">
        <v>0.63527253055861299</v>
      </c>
      <c r="P59" s="5">
        <v>322.36700000000002</v>
      </c>
      <c r="Q59" s="5">
        <v>24.835857916639</v>
      </c>
      <c r="R59" s="5">
        <v>3.4572667455527798E-4</v>
      </c>
      <c r="S59" s="4">
        <v>207.23599999999999</v>
      </c>
      <c r="T59" s="4">
        <v>26.854162203614798</v>
      </c>
      <c r="U59" s="4" t="s">
        <v>21</v>
      </c>
      <c r="V59" s="5">
        <v>411.47399999999999</v>
      </c>
      <c r="W59" s="5">
        <v>23.095690665843499</v>
      </c>
      <c r="X59" s="5">
        <v>90.653003924068898</v>
      </c>
      <c r="Y59" s="4">
        <v>146.167</v>
      </c>
      <c r="Z59" s="4">
        <v>46.140828443558497</v>
      </c>
      <c r="AA59" s="4" t="s">
        <v>21</v>
      </c>
      <c r="AB59" s="5">
        <v>12.012</v>
      </c>
      <c r="AC59" s="5">
        <v>102.43938285881001</v>
      </c>
      <c r="AD59" s="5" t="s">
        <v>21</v>
      </c>
      <c r="AE59" s="4">
        <v>1163.3820000000001</v>
      </c>
      <c r="AF59" s="4">
        <v>9.7182783202529706</v>
      </c>
      <c r="AG59" s="4" t="s">
        <v>21</v>
      </c>
      <c r="AH59" s="5">
        <v>68.078000000000003</v>
      </c>
      <c r="AI59" s="5">
        <v>48.432085919456298</v>
      </c>
      <c r="AJ59" s="5">
        <v>5.7908047105731701E-4</v>
      </c>
      <c r="AK59" s="4">
        <v>503.58</v>
      </c>
      <c r="AL59" s="4">
        <v>15.767779955079</v>
      </c>
      <c r="AM59" s="4">
        <v>6.5773227445707794E-2</v>
      </c>
      <c r="AN59" s="5">
        <v>327.37799999999999</v>
      </c>
      <c r="AO59" s="5">
        <v>24.340209356252199</v>
      </c>
      <c r="AP59" s="5">
        <v>5.0366364849917397E-2</v>
      </c>
      <c r="AQ59" s="4">
        <v>76.087999999999994</v>
      </c>
      <c r="AR59" s="4">
        <v>43.949444225608097</v>
      </c>
      <c r="AS59" s="4">
        <v>2.0040155321633599E-2</v>
      </c>
      <c r="AT59" s="5">
        <v>12.012</v>
      </c>
      <c r="AU59" s="5">
        <v>102.43938285881001</v>
      </c>
      <c r="AV59" s="5">
        <v>1.81983373337254E-2</v>
      </c>
      <c r="AW59" s="4">
        <v>127.146</v>
      </c>
      <c r="AX59" s="4">
        <v>48.971427708923102</v>
      </c>
      <c r="AY59" s="4">
        <v>1.9943199009866401E-2</v>
      </c>
      <c r="AZ59" s="5">
        <v>18.018000000000001</v>
      </c>
      <c r="BA59" s="5">
        <v>43.822813208145398</v>
      </c>
      <c r="BB59" s="5">
        <v>1.64205213684132E-2</v>
      </c>
    </row>
    <row r="60" spans="1:54" x14ac:dyDescent="0.25">
      <c r="A60" s="2"/>
      <c r="B60" s="3">
        <v>43739.665613425903</v>
      </c>
      <c r="C60" s="5" t="s">
        <v>77</v>
      </c>
      <c r="D60" s="2" t="s">
        <v>86</v>
      </c>
      <c r="E60" s="6" t="s">
        <v>15</v>
      </c>
      <c r="F60" s="2" t="b">
        <v>0</v>
      </c>
      <c r="G60" s="4">
        <v>566131.571</v>
      </c>
      <c r="H60" s="4">
        <v>2.9884619281980802</v>
      </c>
      <c r="I60" s="4">
        <v>3.3155679916481802</v>
      </c>
      <c r="J60" s="5">
        <v>144321.43</v>
      </c>
      <c r="K60" s="5">
        <v>1.38816425368181</v>
      </c>
      <c r="L60" s="5">
        <v>2.82611306641448</v>
      </c>
      <c r="M60" s="4">
        <v>50212.743999999999</v>
      </c>
      <c r="N60" s="4">
        <v>1.5648997024022699</v>
      </c>
      <c r="O60" s="4">
        <v>2.5161334429822402</v>
      </c>
      <c r="P60" s="5">
        <v>42242.425000000003</v>
      </c>
      <c r="Q60" s="5">
        <v>2.04936230795487</v>
      </c>
      <c r="R60" s="5">
        <v>2.4158261015919802</v>
      </c>
      <c r="S60" s="4">
        <v>10130.391</v>
      </c>
      <c r="T60" s="4">
        <v>3.6319289884258499</v>
      </c>
      <c r="U60" s="4">
        <v>2.4234175470906001</v>
      </c>
      <c r="V60" s="5">
        <v>1686.99</v>
      </c>
      <c r="W60" s="5">
        <v>12.2123446821867</v>
      </c>
      <c r="X60" s="5">
        <v>65.652013229554498</v>
      </c>
      <c r="Y60" s="4">
        <v>297895.23499999999</v>
      </c>
      <c r="Z60" s="4">
        <v>1.44038474482755</v>
      </c>
      <c r="AA60" s="4">
        <v>2.3064971402098302</v>
      </c>
      <c r="AB60" s="5">
        <v>127517.38800000001</v>
      </c>
      <c r="AC60" s="5">
        <v>1.7697751676422799</v>
      </c>
      <c r="AD60" s="5">
        <v>2.4179461256267598</v>
      </c>
      <c r="AE60" s="4">
        <v>7352.1</v>
      </c>
      <c r="AF60" s="4">
        <v>4.1909701136984303</v>
      </c>
      <c r="AG60" s="4">
        <v>1.5402628116787801E-3</v>
      </c>
      <c r="AH60" s="5">
        <v>344071.50900000002</v>
      </c>
      <c r="AI60" s="5">
        <v>1.18073089986071</v>
      </c>
      <c r="AJ60" s="5">
        <v>3.9799967450031701</v>
      </c>
      <c r="AK60" s="4">
        <v>780366.43900000001</v>
      </c>
      <c r="AL60" s="4">
        <v>1.3088023467429</v>
      </c>
      <c r="AM60" s="4">
        <v>101.924658015299</v>
      </c>
      <c r="AN60" s="5">
        <v>642963.64899999998</v>
      </c>
      <c r="AO60" s="5">
        <v>1.2490485349639899</v>
      </c>
      <c r="AP60" s="5">
        <v>98.918503169938802</v>
      </c>
      <c r="AQ60" s="4">
        <v>368456.26899999997</v>
      </c>
      <c r="AR60" s="4">
        <v>0.79073688208996096</v>
      </c>
      <c r="AS60" s="4">
        <v>97.044486121196798</v>
      </c>
      <c r="AT60" s="5">
        <v>63276.142999999996</v>
      </c>
      <c r="AU60" s="5">
        <v>1.6626671754592901</v>
      </c>
      <c r="AV60" s="5">
        <v>95.864185438815198</v>
      </c>
      <c r="AW60" s="4">
        <v>617514.96900000004</v>
      </c>
      <c r="AX60" s="4">
        <v>0.89496658283701203</v>
      </c>
      <c r="AY60" s="4">
        <v>96.858917451893802</v>
      </c>
      <c r="AZ60" s="5">
        <v>105143.698</v>
      </c>
      <c r="BA60" s="5">
        <v>1.3049844477896799</v>
      </c>
      <c r="BB60" s="5">
        <v>95.821641678487495</v>
      </c>
    </row>
    <row r="61" spans="1:54" x14ac:dyDescent="0.25">
      <c r="A61" s="2"/>
      <c r="B61" s="3">
        <v>43739.669120370403</v>
      </c>
      <c r="C61" s="5" t="s">
        <v>77</v>
      </c>
      <c r="D61" s="2" t="s">
        <v>22</v>
      </c>
      <c r="E61" s="6" t="s">
        <v>15</v>
      </c>
      <c r="F61" s="2" t="b">
        <v>0</v>
      </c>
      <c r="G61" s="4">
        <v>521984.57199999999</v>
      </c>
      <c r="H61" s="4">
        <v>2.2350150406134102</v>
      </c>
      <c r="I61" s="4">
        <v>0.191227051313373</v>
      </c>
      <c r="J61" s="5">
        <v>52432.481</v>
      </c>
      <c r="K61" s="5">
        <v>1.79961152757807</v>
      </c>
      <c r="L61" s="5">
        <v>0.70340389357077104</v>
      </c>
      <c r="M61" s="4">
        <v>18721.089</v>
      </c>
      <c r="N61" s="4">
        <v>3.6641771848526901</v>
      </c>
      <c r="O61" s="4">
        <v>0.65599050411901605</v>
      </c>
      <c r="P61" s="5">
        <v>307.35000000000002</v>
      </c>
      <c r="Q61" s="5">
        <v>18.809949527818201</v>
      </c>
      <c r="R61" s="5" t="s">
        <v>21</v>
      </c>
      <c r="S61" s="4">
        <v>254.292</v>
      </c>
      <c r="T61" s="4">
        <v>32.263953054552999</v>
      </c>
      <c r="U61" s="4" t="s">
        <v>21</v>
      </c>
      <c r="V61" s="5">
        <v>393.452</v>
      </c>
      <c r="W61" s="5">
        <v>22.411012553389298</v>
      </c>
      <c r="X61" s="5">
        <v>91.006247516698494</v>
      </c>
      <c r="Y61" s="4">
        <v>154.17599999999999</v>
      </c>
      <c r="Z61" s="4">
        <v>30.334266662013199</v>
      </c>
      <c r="AA61" s="4">
        <v>2.3262969093402499E-5</v>
      </c>
      <c r="AB61" s="5">
        <v>19.02</v>
      </c>
      <c r="AC61" s="5">
        <v>67.730721976169804</v>
      </c>
      <c r="AD61" s="5">
        <v>3.79474211355353E-5</v>
      </c>
      <c r="AE61" s="4">
        <v>941.11</v>
      </c>
      <c r="AF61" s="4">
        <v>11.1584748457987</v>
      </c>
      <c r="AG61" s="4" t="s">
        <v>21</v>
      </c>
      <c r="AH61" s="5">
        <v>57.064999999999998</v>
      </c>
      <c r="AI61" s="5">
        <v>55.509833035816698</v>
      </c>
      <c r="AJ61" s="5">
        <v>4.5168253606552201E-4</v>
      </c>
      <c r="AK61" s="4">
        <v>444.51499999999999</v>
      </c>
      <c r="AL61" s="4">
        <v>15.6832109769098</v>
      </c>
      <c r="AM61" s="4">
        <v>5.8058672302372702E-2</v>
      </c>
      <c r="AN61" s="5">
        <v>302.34899999999999</v>
      </c>
      <c r="AO61" s="5">
        <v>11.015551935649899</v>
      </c>
      <c r="AP61" s="5">
        <v>4.6515709809479201E-2</v>
      </c>
      <c r="AQ61" s="4">
        <v>64.072999999999993</v>
      </c>
      <c r="AR61" s="4">
        <v>37.699150197256301</v>
      </c>
      <c r="AS61" s="4">
        <v>1.6875629165216999E-2</v>
      </c>
      <c r="AT61" s="5">
        <v>12.013</v>
      </c>
      <c r="AU61" s="5">
        <v>140.55481491244501</v>
      </c>
      <c r="AV61" s="5">
        <v>1.8199852346823499E-2</v>
      </c>
      <c r="AW61" s="4">
        <v>116.134</v>
      </c>
      <c r="AX61" s="4">
        <v>46.371117972194497</v>
      </c>
      <c r="AY61" s="4">
        <v>1.8215936591098599E-2</v>
      </c>
      <c r="AZ61" s="5">
        <v>20.021999999999998</v>
      </c>
      <c r="BA61" s="5">
        <v>81.658494700728596</v>
      </c>
      <c r="BB61" s="5">
        <v>1.8246846422375899E-2</v>
      </c>
    </row>
    <row r="62" spans="1:54" x14ac:dyDescent="0.25">
      <c r="A62" s="2"/>
      <c r="B62" s="3">
        <v>43739.672557870399</v>
      </c>
      <c r="C62" s="5" t="s">
        <v>77</v>
      </c>
      <c r="D62" s="2" t="s">
        <v>84</v>
      </c>
      <c r="E62" s="6" t="s">
        <v>15</v>
      </c>
      <c r="F62" s="2" t="b">
        <v>0</v>
      </c>
      <c r="G62" s="4">
        <v>554889.87100000004</v>
      </c>
      <c r="H62" s="4">
        <v>1.20276489169247</v>
      </c>
      <c r="I62" s="4">
        <v>2.5199781589403698</v>
      </c>
      <c r="J62" s="5">
        <v>126314.101</v>
      </c>
      <c r="K62" s="5">
        <v>1.12587081674615</v>
      </c>
      <c r="L62" s="5">
        <v>2.4101291764832302</v>
      </c>
      <c r="M62" s="4">
        <v>43884.571000000004</v>
      </c>
      <c r="N62" s="4">
        <v>2.4580752445705398</v>
      </c>
      <c r="O62" s="4">
        <v>2.1423421537707101</v>
      </c>
      <c r="P62" s="5">
        <v>36154.402000000002</v>
      </c>
      <c r="Q62" s="5">
        <v>1.5656916600430899</v>
      </c>
      <c r="R62" s="5">
        <v>2.0650274438576401</v>
      </c>
      <c r="S62" s="4">
        <v>8821.268</v>
      </c>
      <c r="T62" s="4">
        <v>3.4578176558826401</v>
      </c>
      <c r="U62" s="4">
        <v>2.0980595360914802</v>
      </c>
      <c r="V62" s="5">
        <v>3311.078</v>
      </c>
      <c r="W62" s="5">
        <v>4.6283296559535003</v>
      </c>
      <c r="X62" s="5">
        <v>33.818771643347503</v>
      </c>
      <c r="Y62" s="4">
        <v>264889.18400000001</v>
      </c>
      <c r="Z62" s="4">
        <v>0.807774562786164</v>
      </c>
      <c r="AA62" s="4">
        <v>2.0508132426712802</v>
      </c>
      <c r="AB62" s="5">
        <v>108105.984</v>
      </c>
      <c r="AC62" s="5">
        <v>1.6005588593125299</v>
      </c>
      <c r="AD62" s="5">
        <v>2.0498238255667798</v>
      </c>
      <c r="AE62" s="4">
        <v>5393081.75</v>
      </c>
      <c r="AF62" s="4">
        <v>0.23621148242440601</v>
      </c>
      <c r="AG62" s="4">
        <v>62.312825509833303</v>
      </c>
      <c r="AH62" s="5">
        <v>368717.81</v>
      </c>
      <c r="AI62" s="5">
        <v>0.74900884860820405</v>
      </c>
      <c r="AJ62" s="5">
        <v>4.2651041501231397</v>
      </c>
      <c r="AK62" s="4">
        <v>781496.26699999999</v>
      </c>
      <c r="AL62" s="4">
        <v>0.79142331536272303</v>
      </c>
      <c r="AM62" s="4">
        <v>102.072226294457</v>
      </c>
      <c r="AN62" s="5">
        <v>646333.49399999995</v>
      </c>
      <c r="AO62" s="5">
        <v>0.70574487438828204</v>
      </c>
      <c r="AP62" s="5">
        <v>99.436946201412098</v>
      </c>
      <c r="AQ62" s="4">
        <v>369743.89600000001</v>
      </c>
      <c r="AR62" s="4">
        <v>0.84659129403406697</v>
      </c>
      <c r="AS62" s="4">
        <v>97.3836229768946</v>
      </c>
      <c r="AT62" s="5">
        <v>63354.720999999998</v>
      </c>
      <c r="AU62" s="5">
        <v>2.08320325073143</v>
      </c>
      <c r="AV62" s="5">
        <v>95.983232138033401</v>
      </c>
      <c r="AW62" s="4">
        <v>620015.49100000004</v>
      </c>
      <c r="AX62" s="4">
        <v>0.77325817152651599</v>
      </c>
      <c r="AY62" s="4">
        <v>97.251131189443996</v>
      </c>
      <c r="AZ62" s="5">
        <v>106443.734</v>
      </c>
      <c r="BA62" s="5">
        <v>1.3962122580808101</v>
      </c>
      <c r="BB62" s="5">
        <v>97.006416288194799</v>
      </c>
    </row>
    <row r="63" spans="1:54" x14ac:dyDescent="0.25">
      <c r="A63" s="2"/>
      <c r="B63" s="3">
        <v>43739.676041666702</v>
      </c>
      <c r="C63" s="5" t="s">
        <v>77</v>
      </c>
      <c r="D63" s="2" t="s">
        <v>22</v>
      </c>
      <c r="E63" s="6" t="s">
        <v>15</v>
      </c>
      <c r="F63" s="2" t="b">
        <v>0</v>
      </c>
      <c r="G63" s="4">
        <v>522173.95199999999</v>
      </c>
      <c r="H63" s="4">
        <v>1.9640123068159701</v>
      </c>
      <c r="I63" s="4">
        <v>0.204629721951995</v>
      </c>
      <c r="J63" s="5">
        <v>53273.59</v>
      </c>
      <c r="K63" s="5">
        <v>1.3547265088681599</v>
      </c>
      <c r="L63" s="5">
        <v>0.72283419296032403</v>
      </c>
      <c r="M63" s="4">
        <v>18341.397000000001</v>
      </c>
      <c r="N63" s="4">
        <v>2.8437771855902798</v>
      </c>
      <c r="O63" s="4">
        <v>0.63356293107647899</v>
      </c>
      <c r="P63" s="5">
        <v>348.39699999999999</v>
      </c>
      <c r="Q63" s="5">
        <v>26.915491472997399</v>
      </c>
      <c r="R63" s="5">
        <v>1.84560423100094E-3</v>
      </c>
      <c r="S63" s="4">
        <v>212.24100000000001</v>
      </c>
      <c r="T63" s="4">
        <v>28.5469901593518</v>
      </c>
      <c r="U63" s="4" t="s">
        <v>21</v>
      </c>
      <c r="V63" s="5">
        <v>432.49700000000001</v>
      </c>
      <c r="W63" s="5">
        <v>20.785490130639602</v>
      </c>
      <c r="X63" s="5">
        <v>90.240938667834698</v>
      </c>
      <c r="Y63" s="4">
        <v>148.167</v>
      </c>
      <c r="Z63" s="4">
        <v>30.015349006445799</v>
      </c>
      <c r="AA63" s="4" t="s">
        <v>21</v>
      </c>
      <c r="AB63" s="5">
        <v>12.012</v>
      </c>
      <c r="AC63" s="5">
        <v>65.734219812218001</v>
      </c>
      <c r="AD63" s="5" t="s">
        <v>21</v>
      </c>
      <c r="AE63" s="4">
        <v>2373.902</v>
      </c>
      <c r="AF63" s="4">
        <v>5.7019155832036104</v>
      </c>
      <c r="AG63" s="4" t="s">
        <v>21</v>
      </c>
      <c r="AH63" s="5">
        <v>45.052</v>
      </c>
      <c r="AI63" s="5">
        <v>90.2703722270588</v>
      </c>
      <c r="AJ63" s="5">
        <v>3.1271664184447199E-4</v>
      </c>
      <c r="AK63" s="4">
        <v>397.45499999999998</v>
      </c>
      <c r="AL63" s="4">
        <v>13.9521767035884</v>
      </c>
      <c r="AM63" s="4">
        <v>5.19121055531074E-2</v>
      </c>
      <c r="AN63" s="5">
        <v>316.36200000000002</v>
      </c>
      <c r="AO63" s="5">
        <v>22.585895495375301</v>
      </c>
      <c r="AP63" s="5">
        <v>4.86715781654527E-2</v>
      </c>
      <c r="AQ63" s="4">
        <v>59.067999999999998</v>
      </c>
      <c r="AR63" s="4">
        <v>69.858742397793705</v>
      </c>
      <c r="AS63" s="4">
        <v>1.5557405826651501E-2</v>
      </c>
      <c r="AT63" s="5">
        <v>12.013</v>
      </c>
      <c r="AU63" s="5">
        <v>109.723970780765</v>
      </c>
      <c r="AV63" s="5">
        <v>1.8199852346823499E-2</v>
      </c>
      <c r="AW63" s="4">
        <v>112.129</v>
      </c>
      <c r="AX63" s="4">
        <v>44.505871040898001</v>
      </c>
      <c r="AY63" s="4">
        <v>1.75877413507095E-2</v>
      </c>
      <c r="AZ63" s="5">
        <v>15.016999999999999</v>
      </c>
      <c r="BA63" s="5">
        <v>110.002162588975</v>
      </c>
      <c r="BB63" s="5">
        <v>1.36855904867056E-2</v>
      </c>
    </row>
    <row r="64" spans="1:54" x14ac:dyDescent="0.25">
      <c r="A64" s="2"/>
      <c r="B64" s="3">
        <v>43739.679490740702</v>
      </c>
      <c r="C64" s="5" t="s">
        <v>77</v>
      </c>
      <c r="D64" s="2" t="s">
        <v>59</v>
      </c>
      <c r="E64" s="6" t="s">
        <v>15</v>
      </c>
      <c r="F64" s="2" t="b">
        <v>0</v>
      </c>
      <c r="G64" s="4">
        <v>532920.85199999996</v>
      </c>
      <c r="H64" s="4">
        <v>1.39032949815094</v>
      </c>
      <c r="I64" s="4">
        <v>0.96520191060029004</v>
      </c>
      <c r="J64" s="5">
        <v>88193.653000000006</v>
      </c>
      <c r="K64" s="5">
        <v>1.27164445237872</v>
      </c>
      <c r="L64" s="5">
        <v>1.5295159414519801</v>
      </c>
      <c r="M64" s="4">
        <v>30954.113000000001</v>
      </c>
      <c r="N64" s="4">
        <v>2.3376632144021001</v>
      </c>
      <c r="O64" s="4">
        <v>1.3785683811643601</v>
      </c>
      <c r="P64" s="5">
        <v>22020.414000000001</v>
      </c>
      <c r="Q64" s="5">
        <v>2.1903926221218901</v>
      </c>
      <c r="R64" s="5">
        <v>1.2506113322835899</v>
      </c>
      <c r="S64" s="4">
        <v>5407.9570000000003</v>
      </c>
      <c r="T64" s="4">
        <v>4.9746486099610099</v>
      </c>
      <c r="U64" s="4">
        <v>1.2497449943093899</v>
      </c>
      <c r="V64" s="5">
        <v>2516.0430000000001</v>
      </c>
      <c r="W64" s="5">
        <v>9.6795588504591201</v>
      </c>
      <c r="X64" s="5">
        <v>49.402004340399699</v>
      </c>
      <c r="Y64" s="4">
        <v>155249.79</v>
      </c>
      <c r="Z64" s="4">
        <v>1.60187570099853</v>
      </c>
      <c r="AA64" s="4">
        <v>1.20148329460555</v>
      </c>
      <c r="AB64" s="5">
        <v>67492.864000000001</v>
      </c>
      <c r="AC64" s="5">
        <v>2.6266573592736902</v>
      </c>
      <c r="AD64" s="5">
        <v>1.2796273396757101</v>
      </c>
      <c r="AE64" s="4">
        <v>5092281.727</v>
      </c>
      <c r="AF64" s="4">
        <v>0.49185095839215398</v>
      </c>
      <c r="AG64" s="4">
        <v>58.832658985792499</v>
      </c>
      <c r="AH64" s="5">
        <v>414429.80599999998</v>
      </c>
      <c r="AI64" s="5">
        <v>0.72777785021052099</v>
      </c>
      <c r="AJ64" s="5">
        <v>4.7938986561390404</v>
      </c>
      <c r="AK64" s="4">
        <v>778181.99</v>
      </c>
      <c r="AL64" s="4">
        <v>0.79004465562402304</v>
      </c>
      <c r="AM64" s="4">
        <v>101.639344339377</v>
      </c>
      <c r="AN64" s="5">
        <v>647351.50300000003</v>
      </c>
      <c r="AO64" s="5">
        <v>1.25690369592943</v>
      </c>
      <c r="AP64" s="5">
        <v>99.593564583571293</v>
      </c>
      <c r="AQ64" s="4">
        <v>372740.25900000002</v>
      </c>
      <c r="AR64" s="4">
        <v>0.79735427005927095</v>
      </c>
      <c r="AS64" s="4">
        <v>98.172808918435905</v>
      </c>
      <c r="AT64" s="5">
        <v>63618.574999999997</v>
      </c>
      <c r="AU64" s="5">
        <v>1.61543249844683</v>
      </c>
      <c r="AV64" s="5">
        <v>96.382974404005196</v>
      </c>
      <c r="AW64" s="4">
        <v>627987.473</v>
      </c>
      <c r="AX64" s="4">
        <v>0.474904799656787</v>
      </c>
      <c r="AY64" s="4">
        <v>98.501558442594501</v>
      </c>
      <c r="AZ64" s="5">
        <v>106316.85400000001</v>
      </c>
      <c r="BA64" s="5">
        <v>1.76836239987664</v>
      </c>
      <c r="BB64" s="5">
        <v>96.890785488371094</v>
      </c>
    </row>
    <row r="65" spans="1:54" x14ac:dyDescent="0.25">
      <c r="A65" s="2"/>
      <c r="B65" s="3">
        <v>43739.682986111096</v>
      </c>
      <c r="C65" s="5" t="s">
        <v>77</v>
      </c>
      <c r="D65" s="2" t="s">
        <v>22</v>
      </c>
      <c r="E65" s="6" t="s">
        <v>15</v>
      </c>
      <c r="F65" s="2" t="b">
        <v>0</v>
      </c>
      <c r="G65" s="4">
        <v>520218.66800000001</v>
      </c>
      <c r="H65" s="4">
        <v>3.7153237498129799</v>
      </c>
      <c r="I65" s="4">
        <v>6.6251712357694295E-2</v>
      </c>
      <c r="J65" s="5">
        <v>53833.254000000001</v>
      </c>
      <c r="K65" s="5">
        <v>1.5887379147976799</v>
      </c>
      <c r="L65" s="5">
        <v>0.73576288481542795</v>
      </c>
      <c r="M65" s="4">
        <v>18234.054</v>
      </c>
      <c r="N65" s="4">
        <v>3.4275996063696001</v>
      </c>
      <c r="O65" s="4">
        <v>0.62722241567687897</v>
      </c>
      <c r="P65" s="5">
        <v>323.37099999999998</v>
      </c>
      <c r="Q65" s="5">
        <v>26.872947897740499</v>
      </c>
      <c r="R65" s="5">
        <v>4.0357827143086198E-4</v>
      </c>
      <c r="S65" s="4">
        <v>213.244</v>
      </c>
      <c r="T65" s="4">
        <v>24.848058779146001</v>
      </c>
      <c r="U65" s="4" t="s">
        <v>21</v>
      </c>
      <c r="V65" s="5">
        <v>437.50599999999997</v>
      </c>
      <c r="W65" s="5">
        <v>16.183364237051201</v>
      </c>
      <c r="X65" s="5">
        <v>90.142758823451103</v>
      </c>
      <c r="Y65" s="4">
        <v>146.167</v>
      </c>
      <c r="Z65" s="4">
        <v>24.6322925790193</v>
      </c>
      <c r="AA65" s="4" t="s">
        <v>21</v>
      </c>
      <c r="AB65" s="5">
        <v>19.021999999999998</v>
      </c>
      <c r="AC65" s="5">
        <v>80.212084831898807</v>
      </c>
      <c r="AD65" s="5">
        <v>3.79853495924424E-5</v>
      </c>
      <c r="AE65" s="4">
        <v>2601.1930000000002</v>
      </c>
      <c r="AF65" s="4">
        <v>9.0932969390855494</v>
      </c>
      <c r="AG65" s="4" t="s">
        <v>21</v>
      </c>
      <c r="AH65" s="5">
        <v>49.055</v>
      </c>
      <c r="AI65" s="5">
        <v>70.994637629795903</v>
      </c>
      <c r="AJ65" s="5">
        <v>3.59023182639183E-4</v>
      </c>
      <c r="AK65" s="4">
        <v>450.52</v>
      </c>
      <c r="AL65" s="4">
        <v>20.447757780402299</v>
      </c>
      <c r="AM65" s="4">
        <v>5.8842993027602999E-2</v>
      </c>
      <c r="AN65" s="5">
        <v>327.37900000000002</v>
      </c>
      <c r="AO65" s="5">
        <v>20.9924063714666</v>
      </c>
      <c r="AP65" s="5">
        <v>5.0366518697655599E-2</v>
      </c>
      <c r="AQ65" s="4">
        <v>51.058</v>
      </c>
      <c r="AR65" s="4">
        <v>74.207392314851205</v>
      </c>
      <c r="AS65" s="4">
        <v>1.34477217223737E-2</v>
      </c>
      <c r="AT65" s="5">
        <v>9.0090000000000003</v>
      </c>
      <c r="AU65" s="5">
        <v>122.27832606829</v>
      </c>
      <c r="AV65" s="5">
        <v>1.3648753000294099E-2</v>
      </c>
      <c r="AW65" s="4">
        <v>115.13500000000001</v>
      </c>
      <c r="AX65" s="4">
        <v>27.8779441512734</v>
      </c>
      <c r="AY65" s="4">
        <v>1.80592406996757E-2</v>
      </c>
      <c r="AZ65" s="5">
        <v>11.012</v>
      </c>
      <c r="BA65" s="5">
        <v>162.91801007292099</v>
      </c>
      <c r="BB65" s="5">
        <v>1.0035674398322E-2</v>
      </c>
    </row>
    <row r="66" spans="1:54" x14ac:dyDescent="0.25">
      <c r="A66" s="2"/>
      <c r="B66" s="3">
        <v>43739.6864236111</v>
      </c>
      <c r="C66" s="5" t="s">
        <v>77</v>
      </c>
      <c r="D66" s="2" t="s">
        <v>24</v>
      </c>
      <c r="E66" s="6" t="s">
        <v>15</v>
      </c>
      <c r="F66" s="2" t="b">
        <v>0</v>
      </c>
      <c r="G66" s="4">
        <v>540867.92200000002</v>
      </c>
      <c r="H66" s="4">
        <v>3.2098343123910702</v>
      </c>
      <c r="I66" s="4">
        <v>1.5276264630983301</v>
      </c>
      <c r="J66" s="5">
        <v>88550.210999999996</v>
      </c>
      <c r="K66" s="5">
        <v>1.3976519269471599</v>
      </c>
      <c r="L66" s="5">
        <v>1.5377527201450401</v>
      </c>
      <c r="M66" s="4">
        <v>30995.115000000002</v>
      </c>
      <c r="N66" s="4">
        <v>1.51057494064938</v>
      </c>
      <c r="O66" s="4">
        <v>1.3809902793078299</v>
      </c>
      <c r="P66" s="5">
        <v>21757.833999999999</v>
      </c>
      <c r="Q66" s="5">
        <v>3.1451249943711699</v>
      </c>
      <c r="R66" s="5">
        <v>1.2354811805828001</v>
      </c>
      <c r="S66" s="4">
        <v>5472.0190000000002</v>
      </c>
      <c r="T66" s="4">
        <v>5.0623851592617601</v>
      </c>
      <c r="U66" s="4">
        <v>1.2656664049794499</v>
      </c>
      <c r="V66" s="5">
        <v>2368.855</v>
      </c>
      <c r="W66" s="5">
        <v>14.156204043400701</v>
      </c>
      <c r="X66" s="5">
        <v>52.286990352605102</v>
      </c>
      <c r="Y66" s="4">
        <v>161234.09599999999</v>
      </c>
      <c r="Z66" s="4">
        <v>1.0086160120807699</v>
      </c>
      <c r="AA66" s="4">
        <v>1.2478411785627499</v>
      </c>
      <c r="AB66" s="5">
        <v>64558.400000000001</v>
      </c>
      <c r="AC66" s="5">
        <v>2.7020921930874602</v>
      </c>
      <c r="AD66" s="5">
        <v>1.22397749399102</v>
      </c>
      <c r="AE66" s="4">
        <v>81567.035999999993</v>
      </c>
      <c r="AF66" s="4">
        <v>1.60615921732075</v>
      </c>
      <c r="AG66" s="4">
        <v>0.86018493070462698</v>
      </c>
      <c r="AH66" s="5">
        <v>522156.49099999998</v>
      </c>
      <c r="AI66" s="5">
        <v>0.94524407209111605</v>
      </c>
      <c r="AJ66" s="5">
        <v>6.0400765561219298</v>
      </c>
      <c r="AK66" s="4">
        <v>777784.62199999997</v>
      </c>
      <c r="AL66" s="4">
        <v>2.09197944567507</v>
      </c>
      <c r="AM66" s="4">
        <v>101.58744359700501</v>
      </c>
      <c r="AN66" s="5">
        <v>641715.71100000001</v>
      </c>
      <c r="AO66" s="5">
        <v>0.67673408026590998</v>
      </c>
      <c r="AP66" s="5">
        <v>98.726510731173605</v>
      </c>
      <c r="AQ66" s="4">
        <v>369496.66800000001</v>
      </c>
      <c r="AR66" s="4">
        <v>1.64053397749957</v>
      </c>
      <c r="AS66" s="4">
        <v>97.318507748213904</v>
      </c>
      <c r="AT66" s="5">
        <v>63885.209000000003</v>
      </c>
      <c r="AU66" s="5">
        <v>1.0637564995968201</v>
      </c>
      <c r="AV66" s="5">
        <v>96.786928406389606</v>
      </c>
      <c r="AW66" s="4">
        <v>623545.554</v>
      </c>
      <c r="AX66" s="4">
        <v>1.1073429807828301</v>
      </c>
      <c r="AY66" s="4">
        <v>97.804831258076604</v>
      </c>
      <c r="AZ66" s="5">
        <v>105462.57</v>
      </c>
      <c r="BA66" s="5">
        <v>0.85394436478796198</v>
      </c>
      <c r="BB66" s="5">
        <v>96.112242438271494</v>
      </c>
    </row>
    <row r="67" spans="1:54" x14ac:dyDescent="0.25">
      <c r="A67" s="2"/>
      <c r="B67" s="3">
        <v>43739.6899305556</v>
      </c>
      <c r="C67" s="5" t="s">
        <v>77</v>
      </c>
      <c r="D67" s="2" t="s">
        <v>22</v>
      </c>
      <c r="E67" s="6" t="s">
        <v>15</v>
      </c>
      <c r="F67" s="2" t="b">
        <v>0</v>
      </c>
      <c r="G67" s="4">
        <v>522171.09899999999</v>
      </c>
      <c r="H67" s="4">
        <v>1.5337171719479601</v>
      </c>
      <c r="I67" s="4">
        <v>0.204427811405306</v>
      </c>
      <c r="J67" s="5">
        <v>53041.976999999999</v>
      </c>
      <c r="K67" s="5">
        <v>2.0522319229536898</v>
      </c>
      <c r="L67" s="5">
        <v>0.71748374500112599</v>
      </c>
      <c r="M67" s="4">
        <v>18370.398000000001</v>
      </c>
      <c r="N67" s="4">
        <v>3.1913008709606898</v>
      </c>
      <c r="O67" s="4">
        <v>0.63527595649130597</v>
      </c>
      <c r="P67" s="5">
        <v>313.36</v>
      </c>
      <c r="Q67" s="5">
        <v>19.408577491405801</v>
      </c>
      <c r="R67" s="5" t="s">
        <v>21</v>
      </c>
      <c r="S67" s="4">
        <v>234.26499999999999</v>
      </c>
      <c r="T67" s="4">
        <v>24.608776292929502</v>
      </c>
      <c r="U67" s="4" t="s">
        <v>21</v>
      </c>
      <c r="V67" s="5">
        <v>401.46100000000001</v>
      </c>
      <c r="W67" s="5">
        <v>26.871450303982201</v>
      </c>
      <c r="X67" s="5">
        <v>90.849265609397904</v>
      </c>
      <c r="Y67" s="4">
        <v>191.22200000000001</v>
      </c>
      <c r="Z67" s="4">
        <v>25.702924966043899</v>
      </c>
      <c r="AA67" s="4">
        <v>3.1024264043345899E-4</v>
      </c>
      <c r="AB67" s="5">
        <v>18.018999999999998</v>
      </c>
      <c r="AC67" s="5">
        <v>86.0742581276577</v>
      </c>
      <c r="AD67" s="5">
        <v>1.8964228453540899E-5</v>
      </c>
      <c r="AE67" s="4">
        <v>1470.749</v>
      </c>
      <c r="AF67" s="4">
        <v>4.9449839027671203</v>
      </c>
      <c r="AG67" s="4" t="s">
        <v>21</v>
      </c>
      <c r="AH67" s="5">
        <v>68.078000000000003</v>
      </c>
      <c r="AI67" s="5">
        <v>67.853415752976005</v>
      </c>
      <c r="AJ67" s="5">
        <v>5.7908047105731603E-4</v>
      </c>
      <c r="AK67" s="4">
        <v>414.476</v>
      </c>
      <c r="AL67" s="4">
        <v>24.769559157604998</v>
      </c>
      <c r="AM67" s="4">
        <v>5.4135240118327203E-2</v>
      </c>
      <c r="AN67" s="5">
        <v>325.37</v>
      </c>
      <c r="AO67" s="5">
        <v>26.199262699037099</v>
      </c>
      <c r="AP67" s="5">
        <v>5.0057438591529099E-2</v>
      </c>
      <c r="AQ67" s="4">
        <v>71.081999999999994</v>
      </c>
      <c r="AR67" s="4">
        <v>45.735121272395901</v>
      </c>
      <c r="AS67" s="4">
        <v>1.8721668601781701E-2</v>
      </c>
      <c r="AT67" s="5">
        <v>5.0049999999999999</v>
      </c>
      <c r="AU67" s="5">
        <v>169.967317119759</v>
      </c>
      <c r="AV67" s="5">
        <v>7.5826405557189204E-3</v>
      </c>
      <c r="AW67" s="4">
        <v>114.131</v>
      </c>
      <c r="AX67" s="4">
        <v>43.996945549769002</v>
      </c>
      <c r="AY67" s="4">
        <v>1.7901760544531999E-2</v>
      </c>
      <c r="AZ67" s="5">
        <v>8.0079999999999991</v>
      </c>
      <c r="BA67" s="5">
        <v>129.09944487358101</v>
      </c>
      <c r="BB67" s="5">
        <v>7.2980094970725501E-3</v>
      </c>
    </row>
    <row r="68" spans="1:54" x14ac:dyDescent="0.25">
      <c r="A68" s="2"/>
      <c r="B68" s="3">
        <v>43739.6933796296</v>
      </c>
      <c r="C68" s="5" t="s">
        <v>77</v>
      </c>
      <c r="D68" s="2" t="s">
        <v>8</v>
      </c>
      <c r="E68" s="6" t="s">
        <v>15</v>
      </c>
      <c r="F68" s="2" t="b">
        <v>0</v>
      </c>
      <c r="G68" s="4">
        <v>550886.67000000004</v>
      </c>
      <c r="H68" s="4">
        <v>1.58940677849292</v>
      </c>
      <c r="I68" s="4">
        <v>2.2366663810165899</v>
      </c>
      <c r="J68" s="5">
        <v>95312.197</v>
      </c>
      <c r="K68" s="5">
        <v>1.6045765727704</v>
      </c>
      <c r="L68" s="5">
        <v>1.69396007549133</v>
      </c>
      <c r="M68" s="4">
        <v>32940.004000000001</v>
      </c>
      <c r="N68" s="4">
        <v>3.22238453879116</v>
      </c>
      <c r="O68" s="4">
        <v>1.4958706036420899</v>
      </c>
      <c r="P68" s="5">
        <v>22142.629000000001</v>
      </c>
      <c r="Q68" s="5">
        <v>4.0817238052688198</v>
      </c>
      <c r="R68" s="5">
        <v>1.2576534965387201</v>
      </c>
      <c r="S68" s="4">
        <v>5577.1989999999996</v>
      </c>
      <c r="T68" s="4">
        <v>4.7965667429317502</v>
      </c>
      <c r="U68" s="4">
        <v>1.29180692469906</v>
      </c>
      <c r="V68" s="5">
        <v>1767.096</v>
      </c>
      <c r="W68" s="5">
        <v>11.6893397928885</v>
      </c>
      <c r="X68" s="5">
        <v>64.081880545546795</v>
      </c>
      <c r="Y68" s="4">
        <v>159068.864</v>
      </c>
      <c r="Z68" s="4">
        <v>1.49138324551452</v>
      </c>
      <c r="AA68" s="4">
        <v>1.23106804333263</v>
      </c>
      <c r="AB68" s="5">
        <v>65879.009999999995</v>
      </c>
      <c r="AC68" s="5">
        <v>1.4759265992638699</v>
      </c>
      <c r="AD68" s="5">
        <v>1.2490218437290499</v>
      </c>
      <c r="AE68" s="4">
        <v>3290470.0329999998</v>
      </c>
      <c r="AF68" s="4">
        <v>0.67162343997858198</v>
      </c>
      <c r="AG68" s="4">
        <v>37.986235247041897</v>
      </c>
      <c r="AH68" s="5">
        <v>817584.45200000005</v>
      </c>
      <c r="AI68" s="5">
        <v>0.65167384248986204</v>
      </c>
      <c r="AJ68" s="5">
        <v>9.4575751641521002</v>
      </c>
      <c r="AK68" s="4">
        <v>754033.03500000003</v>
      </c>
      <c r="AL68" s="4">
        <v>0.66711079641993198</v>
      </c>
      <c r="AM68" s="4">
        <v>98.485218461083406</v>
      </c>
      <c r="AN68" s="5">
        <v>624453.85100000002</v>
      </c>
      <c r="AO68" s="5">
        <v>0.59496736296131203</v>
      </c>
      <c r="AP68" s="5">
        <v>96.070812612337903</v>
      </c>
      <c r="AQ68" s="4">
        <v>354871.033</v>
      </c>
      <c r="AR68" s="4">
        <v>0.87803545383811599</v>
      </c>
      <c r="AS68" s="4">
        <v>93.466389187106699</v>
      </c>
      <c r="AT68" s="5">
        <v>61321.625999999997</v>
      </c>
      <c r="AU68" s="5">
        <v>1.6224463777384801</v>
      </c>
      <c r="AV68" s="5">
        <v>92.903066583462206</v>
      </c>
      <c r="AW68" s="4">
        <v>595929.96100000001</v>
      </c>
      <c r="AX68" s="4">
        <v>0.485573112799012</v>
      </c>
      <c r="AY68" s="4">
        <v>93.473249714225602</v>
      </c>
      <c r="AZ68" s="5">
        <v>100797.245</v>
      </c>
      <c r="BA68" s="5">
        <v>1.0221267007236201</v>
      </c>
      <c r="BB68" s="5">
        <v>91.860545865228303</v>
      </c>
    </row>
    <row r="69" spans="1:54" x14ac:dyDescent="0.25">
      <c r="A69" s="2"/>
      <c r="B69" s="3">
        <v>43739.696875000001</v>
      </c>
      <c r="C69" s="5" t="s">
        <v>77</v>
      </c>
      <c r="D69" s="2" t="s">
        <v>22</v>
      </c>
      <c r="E69" s="6" t="s">
        <v>15</v>
      </c>
      <c r="F69" s="2" t="b">
        <v>0</v>
      </c>
      <c r="G69" s="4">
        <v>520228.61200000002</v>
      </c>
      <c r="H69" s="4">
        <v>1.90281354799295</v>
      </c>
      <c r="I69" s="4">
        <v>6.6955462261752502E-2</v>
      </c>
      <c r="J69" s="5">
        <v>53110.423999999999</v>
      </c>
      <c r="K69" s="5">
        <v>2.0479266656772599</v>
      </c>
      <c r="L69" s="5">
        <v>0.71906492615876105</v>
      </c>
      <c r="M69" s="4">
        <v>18253.043000000001</v>
      </c>
      <c r="N69" s="4">
        <v>3.0895605871895899</v>
      </c>
      <c r="O69" s="4">
        <v>0.62834405422734796</v>
      </c>
      <c r="P69" s="5">
        <v>315.36399999999998</v>
      </c>
      <c r="Q69" s="5">
        <v>13.571891071386499</v>
      </c>
      <c r="R69" s="5" t="s">
        <v>21</v>
      </c>
      <c r="S69" s="4">
        <v>248.28399999999999</v>
      </c>
      <c r="T69" s="4">
        <v>33.185465492899297</v>
      </c>
      <c r="U69" s="4" t="s">
        <v>21</v>
      </c>
      <c r="V69" s="5">
        <v>440.50700000000001</v>
      </c>
      <c r="W69" s="5">
        <v>21.641453744459799</v>
      </c>
      <c r="X69" s="5">
        <v>90.083937159846499</v>
      </c>
      <c r="Y69" s="4">
        <v>131.15100000000001</v>
      </c>
      <c r="Z69" s="4">
        <v>37.648642075585599</v>
      </c>
      <c r="AA69" s="4" t="s">
        <v>21</v>
      </c>
      <c r="AB69" s="5">
        <v>22.024999999999999</v>
      </c>
      <c r="AC69" s="5">
        <v>85.180863417113997</v>
      </c>
      <c r="AD69" s="5">
        <v>9.4934927638425597E-5</v>
      </c>
      <c r="AE69" s="4">
        <v>2172.6550000000002</v>
      </c>
      <c r="AF69" s="4">
        <v>11.1354184886436</v>
      </c>
      <c r="AG69" s="4" t="s">
        <v>21</v>
      </c>
      <c r="AH69" s="5">
        <v>80.093000000000004</v>
      </c>
      <c r="AI69" s="5">
        <v>33.335206425716898</v>
      </c>
      <c r="AJ69" s="5">
        <v>7.1806950119682504E-4</v>
      </c>
      <c r="AK69" s="4">
        <v>473.54899999999998</v>
      </c>
      <c r="AL69" s="4">
        <v>12.5296020740914</v>
      </c>
      <c r="AM69" s="4">
        <v>6.18508401518875E-2</v>
      </c>
      <c r="AN69" s="5">
        <v>331.38</v>
      </c>
      <c r="AO69" s="5">
        <v>16.1402138313113</v>
      </c>
      <c r="AP69" s="5">
        <v>5.0982063498358501E-2</v>
      </c>
      <c r="AQ69" s="4">
        <v>65.075999999999993</v>
      </c>
      <c r="AR69" s="4">
        <v>55.350790725353903</v>
      </c>
      <c r="AS69" s="4">
        <v>1.7139800595503001E-2</v>
      </c>
      <c r="AT69" s="5">
        <v>9.0090000000000003</v>
      </c>
      <c r="AU69" s="5">
        <v>122.27832606829</v>
      </c>
      <c r="AV69" s="5">
        <v>1.3648753000294099E-2</v>
      </c>
      <c r="AW69" s="4">
        <v>102.116</v>
      </c>
      <c r="AX69" s="4">
        <v>40.504188129903604</v>
      </c>
      <c r="AY69" s="4">
        <v>1.6017174823364601E-2</v>
      </c>
      <c r="AZ69" s="5">
        <v>11.010999999999999</v>
      </c>
      <c r="BA69" s="5">
        <v>79.599548706446697</v>
      </c>
      <c r="BB69" s="5">
        <v>1.00347630584748E-2</v>
      </c>
    </row>
    <row r="70" spans="1:54" x14ac:dyDescent="0.25">
      <c r="A70" s="2"/>
      <c r="B70" s="3">
        <v>43739.700324074103</v>
      </c>
      <c r="C70" s="5" t="s">
        <v>77</v>
      </c>
      <c r="D70" s="2" t="s">
        <v>12</v>
      </c>
      <c r="E70" s="6" t="s">
        <v>15</v>
      </c>
      <c r="F70" s="2" t="b">
        <v>0</v>
      </c>
      <c r="G70" s="4">
        <v>712419.36899999995</v>
      </c>
      <c r="H70" s="4">
        <v>1.0222698847806899</v>
      </c>
      <c r="I70" s="4">
        <v>13.6685470551362</v>
      </c>
      <c r="J70" s="5">
        <v>636451.66700000002</v>
      </c>
      <c r="K70" s="5">
        <v>1.0729383281461899</v>
      </c>
      <c r="L70" s="5">
        <v>14.194720278514099</v>
      </c>
      <c r="M70" s="4">
        <v>219416.49900000001</v>
      </c>
      <c r="N70" s="4">
        <v>1.0139087926587</v>
      </c>
      <c r="O70" s="4">
        <v>12.5106278603888</v>
      </c>
      <c r="P70" s="5">
        <v>217053.55100000001</v>
      </c>
      <c r="Q70" s="5">
        <v>1.04348960433013</v>
      </c>
      <c r="R70" s="5">
        <v>12.4886376461327</v>
      </c>
      <c r="S70" s="4">
        <v>52122.917000000001</v>
      </c>
      <c r="T70" s="4">
        <v>2.06045410821732</v>
      </c>
      <c r="U70" s="4">
        <v>12.859873660220201</v>
      </c>
      <c r="V70" s="5">
        <v>2435.9380000000001</v>
      </c>
      <c r="W70" s="5">
        <v>8.8717648299494201</v>
      </c>
      <c r="X70" s="5">
        <v>50.972117423719801</v>
      </c>
      <c r="Y70" s="4">
        <v>1731369.314</v>
      </c>
      <c r="Z70" s="4">
        <v>1.0386808351269701</v>
      </c>
      <c r="AA70" s="4">
        <v>13.4110136889846</v>
      </c>
      <c r="AB70" s="5">
        <v>653359.50699999998</v>
      </c>
      <c r="AC70" s="5">
        <v>0.94573737298935501</v>
      </c>
      <c r="AD70" s="5">
        <v>12.3901362008368</v>
      </c>
      <c r="AE70" s="4">
        <v>6623100.852</v>
      </c>
      <c r="AF70" s="4">
        <v>0.85519123468265601</v>
      </c>
      <c r="AG70" s="4">
        <v>76.543779550388805</v>
      </c>
      <c r="AH70" s="5">
        <v>1631713.281</v>
      </c>
      <c r="AI70" s="5">
        <v>0.60366046727728495</v>
      </c>
      <c r="AJ70" s="5">
        <v>18.8753842653859</v>
      </c>
      <c r="AK70" s="4">
        <v>767929.51699999999</v>
      </c>
      <c r="AL70" s="4">
        <v>0.86157072071900198</v>
      </c>
      <c r="AM70" s="4">
        <v>100.30025573675201</v>
      </c>
      <c r="AN70" s="5">
        <v>633124.05900000001</v>
      </c>
      <c r="AO70" s="5">
        <v>1.19564471456085</v>
      </c>
      <c r="AP70" s="5">
        <v>97.404704503218397</v>
      </c>
      <c r="AQ70" s="4">
        <v>362422.288</v>
      </c>
      <c r="AR70" s="4">
        <v>0.70978439576124797</v>
      </c>
      <c r="AS70" s="4">
        <v>95.455248443142693</v>
      </c>
      <c r="AT70" s="5">
        <v>61952.084000000003</v>
      </c>
      <c r="AU70" s="5">
        <v>1.1455477737285</v>
      </c>
      <c r="AV70" s="5">
        <v>93.858218711229895</v>
      </c>
      <c r="AW70" s="4">
        <v>610150.353</v>
      </c>
      <c r="AX70" s="4">
        <v>0.932865109034554</v>
      </c>
      <c r="AY70" s="4">
        <v>95.703757222557101</v>
      </c>
      <c r="AZ70" s="5">
        <v>102382.876</v>
      </c>
      <c r="BA70" s="5">
        <v>1.16182417660987</v>
      </c>
      <c r="BB70" s="5">
        <v>93.305594578621495</v>
      </c>
    </row>
    <row r="71" spans="1:54" x14ac:dyDescent="0.25">
      <c r="A71" s="2"/>
      <c r="B71" s="3">
        <v>43739.703819444403</v>
      </c>
      <c r="C71" s="5" t="s">
        <v>77</v>
      </c>
      <c r="D71" s="2" t="s">
        <v>22</v>
      </c>
      <c r="E71" s="6" t="s">
        <v>15</v>
      </c>
      <c r="F71" s="2" t="b">
        <v>0</v>
      </c>
      <c r="G71" s="4">
        <v>509921.32799999998</v>
      </c>
      <c r="H71" s="4">
        <v>3.0176064851491202</v>
      </c>
      <c r="I71" s="4" t="s">
        <v>21</v>
      </c>
      <c r="J71" s="5">
        <v>48262.027000000002</v>
      </c>
      <c r="K71" s="5">
        <v>1.7941799596682699</v>
      </c>
      <c r="L71" s="5">
        <v>0.60706302715469296</v>
      </c>
      <c r="M71" s="4">
        <v>17130.550999999999</v>
      </c>
      <c r="N71" s="4">
        <v>3.7551400813762501</v>
      </c>
      <c r="O71" s="4">
        <v>0.56204091557901603</v>
      </c>
      <c r="P71" s="5">
        <v>366.42</v>
      </c>
      <c r="Q71" s="5">
        <v>16.504137225799798</v>
      </c>
      <c r="R71" s="5">
        <v>2.8841095402525902E-3</v>
      </c>
      <c r="S71" s="4">
        <v>220.25299999999999</v>
      </c>
      <c r="T71" s="4">
        <v>35.404593864273103</v>
      </c>
      <c r="U71" s="4" t="s">
        <v>21</v>
      </c>
      <c r="V71" s="5">
        <v>449.51400000000001</v>
      </c>
      <c r="W71" s="5">
        <v>21.088821477241201</v>
      </c>
      <c r="X71" s="5">
        <v>89.907393766282297</v>
      </c>
      <c r="Y71" s="4">
        <v>357.41</v>
      </c>
      <c r="Z71" s="4">
        <v>14.2258698902706</v>
      </c>
      <c r="AA71" s="4">
        <v>1.59763068828374E-3</v>
      </c>
      <c r="AB71" s="5">
        <v>33.036999999999999</v>
      </c>
      <c r="AC71" s="5">
        <v>60.695928196401802</v>
      </c>
      <c r="AD71" s="5">
        <v>3.0376901136881801E-4</v>
      </c>
      <c r="AE71" s="4">
        <v>2951.66</v>
      </c>
      <c r="AF71" s="4">
        <v>12.785837651383201</v>
      </c>
      <c r="AG71" s="4" t="s">
        <v>21</v>
      </c>
      <c r="AH71" s="5">
        <v>124.142</v>
      </c>
      <c r="AI71" s="5">
        <v>41.678096631627298</v>
      </c>
      <c r="AJ71" s="5">
        <v>1.22762653728631E-3</v>
      </c>
      <c r="AK71" s="4">
        <v>441.51</v>
      </c>
      <c r="AL71" s="4">
        <v>18.0609787999006</v>
      </c>
      <c r="AM71" s="4">
        <v>5.7666185411562203E-2</v>
      </c>
      <c r="AN71" s="5">
        <v>330.38099999999997</v>
      </c>
      <c r="AO71" s="5">
        <v>10.593355477042101</v>
      </c>
      <c r="AP71" s="5">
        <v>5.0828369607855597E-2</v>
      </c>
      <c r="AQ71" s="4">
        <v>58.066000000000003</v>
      </c>
      <c r="AR71" s="4">
        <v>54.402699675342497</v>
      </c>
      <c r="AS71" s="4">
        <v>1.5293497777651901E-2</v>
      </c>
      <c r="AT71" s="5">
        <v>12.013</v>
      </c>
      <c r="AU71" s="5">
        <v>122.984778292871</v>
      </c>
      <c r="AV71" s="5">
        <v>1.8199852346823499E-2</v>
      </c>
      <c r="AW71" s="4">
        <v>82.094999999999999</v>
      </c>
      <c r="AX71" s="4">
        <v>40.9772570563023</v>
      </c>
      <c r="AY71" s="4">
        <v>1.28768260323957E-2</v>
      </c>
      <c r="AZ71" s="5">
        <v>11.013</v>
      </c>
      <c r="BA71" s="5">
        <v>162.90828504317</v>
      </c>
      <c r="BB71" s="5">
        <v>1.0036585738169301E-2</v>
      </c>
    </row>
    <row r="72" spans="1:54" x14ac:dyDescent="0.25">
      <c r="A72" s="2"/>
      <c r="B72" s="3">
        <v>43739.707268518498</v>
      </c>
      <c r="C72" s="5" t="s">
        <v>77</v>
      </c>
      <c r="D72" s="2" t="s">
        <v>14</v>
      </c>
      <c r="E72" s="6" t="s">
        <v>15</v>
      </c>
      <c r="F72" s="2" t="b">
        <v>0</v>
      </c>
      <c r="G72" s="4">
        <v>544520.79700000002</v>
      </c>
      <c r="H72" s="4">
        <v>1.21009144669875</v>
      </c>
      <c r="I72" s="4">
        <v>1.7861452111660201</v>
      </c>
      <c r="J72" s="5">
        <v>132436.07800000001</v>
      </c>
      <c r="K72" s="5">
        <v>0.67876220584147795</v>
      </c>
      <c r="L72" s="5">
        <v>2.5515518053766999</v>
      </c>
      <c r="M72" s="4">
        <v>45818.995999999999</v>
      </c>
      <c r="N72" s="4">
        <v>1.7843640235590399</v>
      </c>
      <c r="O72" s="4">
        <v>2.2566043925927199</v>
      </c>
      <c r="P72" s="5">
        <v>39416.050000000003</v>
      </c>
      <c r="Q72" s="5">
        <v>1.96186779435035</v>
      </c>
      <c r="R72" s="5">
        <v>2.25296722995928</v>
      </c>
      <c r="S72" s="4">
        <v>9713.625</v>
      </c>
      <c r="T72" s="4">
        <v>3.4904143769222999</v>
      </c>
      <c r="U72" s="4">
        <v>2.3198381608816199</v>
      </c>
      <c r="V72" s="5">
        <v>1374.617</v>
      </c>
      <c r="W72" s="5">
        <v>11.759424506342899</v>
      </c>
      <c r="X72" s="5">
        <v>71.774738829404001</v>
      </c>
      <c r="Y72" s="4">
        <v>292108.81699999998</v>
      </c>
      <c r="Z72" s="4">
        <v>1.3849646938842</v>
      </c>
      <c r="AA72" s="4">
        <v>2.2616722107740999</v>
      </c>
      <c r="AB72" s="5">
        <v>118922.325</v>
      </c>
      <c r="AC72" s="5">
        <v>0.61917878046941199</v>
      </c>
      <c r="AD72" s="5">
        <v>2.2549473873221801</v>
      </c>
      <c r="AE72" s="4">
        <v>111632.086</v>
      </c>
      <c r="AF72" s="4">
        <v>1.3580661133191501</v>
      </c>
      <c r="AG72" s="4">
        <v>1.20802858945864</v>
      </c>
      <c r="AH72" s="5">
        <v>2249123.7009999999</v>
      </c>
      <c r="AI72" s="5">
        <v>0.60562950459592002</v>
      </c>
      <c r="AJ72" s="5">
        <v>26.0175628316636</v>
      </c>
      <c r="AK72" s="4">
        <v>762686.60800000001</v>
      </c>
      <c r="AL72" s="4">
        <v>0.70938343775962998</v>
      </c>
      <c r="AM72" s="4">
        <v>99.615472691090602</v>
      </c>
      <c r="AN72" s="5">
        <v>629117.897</v>
      </c>
      <c r="AO72" s="5">
        <v>0.79651227561667304</v>
      </c>
      <c r="AP72" s="5">
        <v>96.788365540490702</v>
      </c>
      <c r="AQ72" s="4">
        <v>361091.77399999998</v>
      </c>
      <c r="AR72" s="4">
        <v>0.64820709584661795</v>
      </c>
      <c r="AS72" s="4">
        <v>95.104815954213905</v>
      </c>
      <c r="AT72" s="5">
        <v>61604.082999999999</v>
      </c>
      <c r="AU72" s="5">
        <v>1.6206681188185399</v>
      </c>
      <c r="AV72" s="5">
        <v>93.330992638096902</v>
      </c>
      <c r="AW72" s="4">
        <v>604570.85499999998</v>
      </c>
      <c r="AX72" s="4">
        <v>0.67309115471998304</v>
      </c>
      <c r="AY72" s="4">
        <v>94.828597650182402</v>
      </c>
      <c r="AZ72" s="5">
        <v>102571.061</v>
      </c>
      <c r="BA72" s="5">
        <v>1.3801546921532</v>
      </c>
      <c r="BB72" s="5">
        <v>93.477095067783196</v>
      </c>
    </row>
    <row r="73" spans="1:54" x14ac:dyDescent="0.25">
      <c r="A73" s="2"/>
      <c r="B73" s="3">
        <v>43739.710763888899</v>
      </c>
      <c r="C73" s="5" t="s">
        <v>77</v>
      </c>
      <c r="D73" s="2" t="s">
        <v>22</v>
      </c>
      <c r="E73" s="6" t="s">
        <v>15</v>
      </c>
      <c r="F73" s="2" t="b">
        <v>0</v>
      </c>
      <c r="G73" s="4">
        <v>519140.44199999998</v>
      </c>
      <c r="H73" s="4">
        <v>1.9762337681564199</v>
      </c>
      <c r="I73" s="4" t="s">
        <v>21</v>
      </c>
      <c r="J73" s="5">
        <v>47701.239000000001</v>
      </c>
      <c r="K73" s="5">
        <v>2.4355291538054602</v>
      </c>
      <c r="L73" s="5">
        <v>0.59410836998889305</v>
      </c>
      <c r="M73" s="4">
        <v>16708.780999999999</v>
      </c>
      <c r="N73" s="4">
        <v>3.5549747320151401</v>
      </c>
      <c r="O73" s="4">
        <v>0.53712788743475504</v>
      </c>
      <c r="P73" s="5">
        <v>318.36500000000001</v>
      </c>
      <c r="Q73" s="5">
        <v>26.4278790350807</v>
      </c>
      <c r="R73" s="5">
        <v>1.15126982626905E-4</v>
      </c>
      <c r="S73" s="4">
        <v>211.24199999999999</v>
      </c>
      <c r="T73" s="4">
        <v>20.1636923925365</v>
      </c>
      <c r="U73" s="4" t="s">
        <v>21</v>
      </c>
      <c r="V73" s="5">
        <v>386.44499999999999</v>
      </c>
      <c r="W73" s="5">
        <v>24.2176287637112</v>
      </c>
      <c r="X73" s="5">
        <v>91.143589534984798</v>
      </c>
      <c r="Y73" s="4">
        <v>214.244</v>
      </c>
      <c r="Z73" s="4">
        <v>19.102812079957801</v>
      </c>
      <c r="AA73" s="4">
        <v>4.8858432357309098E-4</v>
      </c>
      <c r="AB73" s="5">
        <v>22.024000000000001</v>
      </c>
      <c r="AC73" s="5">
        <v>92.915185674216204</v>
      </c>
      <c r="AD73" s="5">
        <v>9.4915963409972101E-5</v>
      </c>
      <c r="AE73" s="4">
        <v>1539.8330000000001</v>
      </c>
      <c r="AF73" s="4">
        <v>8.5974385748726707</v>
      </c>
      <c r="AG73" s="4" t="s">
        <v>21</v>
      </c>
      <c r="AH73" s="5">
        <v>190.22</v>
      </c>
      <c r="AI73" s="5">
        <v>37.789795364791502</v>
      </c>
      <c r="AJ73" s="5">
        <v>1.99201414723708E-3</v>
      </c>
      <c r="AK73" s="4">
        <v>438.50400000000002</v>
      </c>
      <c r="AL73" s="4">
        <v>18.067114600131699</v>
      </c>
      <c r="AM73" s="4">
        <v>5.7273567909473501E-2</v>
      </c>
      <c r="AN73" s="5">
        <v>370.42500000000001</v>
      </c>
      <c r="AO73" s="5">
        <v>20.700833489314</v>
      </c>
      <c r="AP73" s="5">
        <v>5.6989048437985003E-2</v>
      </c>
      <c r="AQ73" s="4">
        <v>64.072000000000003</v>
      </c>
      <c r="AR73" s="4">
        <v>46.118899795520001</v>
      </c>
      <c r="AS73" s="4">
        <v>1.6875365783930601E-2</v>
      </c>
      <c r="AT73" s="5">
        <v>6.0060000000000002</v>
      </c>
      <c r="AU73" s="5">
        <v>179.16128329552299</v>
      </c>
      <c r="AV73" s="5">
        <v>9.0991686668627104E-3</v>
      </c>
      <c r="AW73" s="4">
        <v>89.102999999999994</v>
      </c>
      <c r="AX73" s="4">
        <v>52.822031671000801</v>
      </c>
      <c r="AY73" s="4">
        <v>1.39760500635185E-2</v>
      </c>
      <c r="AZ73" s="5">
        <v>11.012</v>
      </c>
      <c r="BA73" s="5">
        <v>131.74801890445099</v>
      </c>
      <c r="BB73" s="5">
        <v>1.0035674398322E-2</v>
      </c>
    </row>
    <row r="74" spans="1:54" x14ac:dyDescent="0.25">
      <c r="A74" s="2"/>
      <c r="B74" s="3">
        <v>43739.714212963001</v>
      </c>
      <c r="C74" s="5" t="s">
        <v>77</v>
      </c>
      <c r="D74" s="2" t="s">
        <v>71</v>
      </c>
      <c r="E74" s="6" t="s">
        <v>15</v>
      </c>
      <c r="F74" s="2" t="b">
        <v>0</v>
      </c>
      <c r="G74" s="4">
        <v>577015.04700000002</v>
      </c>
      <c r="H74" s="4">
        <v>0.91832631563460099</v>
      </c>
      <c r="I74" s="4">
        <v>4.0858058426955699</v>
      </c>
      <c r="J74" s="5">
        <v>209596.158</v>
      </c>
      <c r="K74" s="5">
        <v>1.06589860589159</v>
      </c>
      <c r="L74" s="5">
        <v>4.3340121705872603</v>
      </c>
      <c r="M74" s="4">
        <v>72155.505000000005</v>
      </c>
      <c r="N74" s="4">
        <v>1.3144431641407699</v>
      </c>
      <c r="O74" s="4">
        <v>3.81224417242194</v>
      </c>
      <c r="P74" s="5">
        <v>64129.900999999998</v>
      </c>
      <c r="Q74" s="5">
        <v>1.67517623445959</v>
      </c>
      <c r="R74" s="5">
        <v>3.67700681690674</v>
      </c>
      <c r="S74" s="4">
        <v>15505.272999999999</v>
      </c>
      <c r="T74" s="4">
        <v>4.7703461239395804</v>
      </c>
      <c r="U74" s="4">
        <v>3.75924383451733</v>
      </c>
      <c r="V74" s="5">
        <v>2589.1460000000002</v>
      </c>
      <c r="W74" s="5">
        <v>10.5659198339276</v>
      </c>
      <c r="X74" s="5">
        <v>47.969135271927698</v>
      </c>
      <c r="Y74" s="4">
        <v>476729.96399999998</v>
      </c>
      <c r="Z74" s="4">
        <v>0.56273432093825104</v>
      </c>
      <c r="AA74" s="4">
        <v>3.6918540411602199</v>
      </c>
      <c r="AB74" s="5">
        <v>193674.99100000001</v>
      </c>
      <c r="AC74" s="5">
        <v>0.87184182497704399</v>
      </c>
      <c r="AD74" s="5">
        <v>3.67257402285742</v>
      </c>
      <c r="AE74" s="4">
        <v>5640104.5789999999</v>
      </c>
      <c r="AF74" s="4">
        <v>0.40655109865862998</v>
      </c>
      <c r="AG74" s="4">
        <v>65.170805943430693</v>
      </c>
      <c r="AH74" s="5">
        <v>3447301.415</v>
      </c>
      <c r="AI74" s="5">
        <v>0.31108457942698198</v>
      </c>
      <c r="AJ74" s="5">
        <v>39.878033776618501</v>
      </c>
      <c r="AK74" s="4">
        <v>787950.58900000004</v>
      </c>
      <c r="AL74" s="4">
        <v>0.67140979533371903</v>
      </c>
      <c r="AM74" s="4">
        <v>102.915233540404</v>
      </c>
      <c r="AN74" s="5">
        <v>652096.50600000005</v>
      </c>
      <c r="AO74" s="5">
        <v>0.87855600592745597</v>
      </c>
      <c r="AP74" s="5">
        <v>100.32357256306901</v>
      </c>
      <c r="AQ74" s="4">
        <v>375162.946</v>
      </c>
      <c r="AR74" s="4">
        <v>0.59167860840508202</v>
      </c>
      <c r="AS74" s="4">
        <v>98.810899337105099</v>
      </c>
      <c r="AT74" s="5">
        <v>64791.103000000003</v>
      </c>
      <c r="AU74" s="5">
        <v>2.7948487693317401</v>
      </c>
      <c r="AV74" s="5">
        <v>98.159369681830597</v>
      </c>
      <c r="AW74" s="4">
        <v>629264.73199999996</v>
      </c>
      <c r="AX74" s="4">
        <v>0.67735112089919802</v>
      </c>
      <c r="AY74" s="4">
        <v>98.7019000217566</v>
      </c>
      <c r="AZ74" s="5">
        <v>106176.482</v>
      </c>
      <c r="BA74" s="5">
        <v>1.4805067627497801</v>
      </c>
      <c r="BB74" s="5">
        <v>96.762858891327696</v>
      </c>
    </row>
    <row r="75" spans="1:54" x14ac:dyDescent="0.25">
      <c r="A75" s="2"/>
      <c r="B75" s="3">
        <v>43739.717708333301</v>
      </c>
      <c r="C75" s="5" t="s">
        <v>77</v>
      </c>
      <c r="D75" s="2" t="s">
        <v>22</v>
      </c>
      <c r="E75" s="6" t="s">
        <v>15</v>
      </c>
      <c r="F75" s="2" t="b">
        <v>0</v>
      </c>
      <c r="G75" s="4">
        <v>507467.88900000002</v>
      </c>
      <c r="H75" s="4">
        <v>2.71804398073589</v>
      </c>
      <c r="I75" s="4" t="s">
        <v>21</v>
      </c>
      <c r="J75" s="5">
        <v>48580.233</v>
      </c>
      <c r="K75" s="5">
        <v>3.25725052210124</v>
      </c>
      <c r="L75" s="5">
        <v>0.61441384357391104</v>
      </c>
      <c r="M75" s="4">
        <v>16733.866999999998</v>
      </c>
      <c r="N75" s="4">
        <v>3.8021702374018398</v>
      </c>
      <c r="O75" s="4">
        <v>0.538609662392734</v>
      </c>
      <c r="P75" s="5">
        <v>328.37900000000002</v>
      </c>
      <c r="Q75" s="5">
        <v>20.618823284495001</v>
      </c>
      <c r="R75" s="5">
        <v>6.9214480245967001E-4</v>
      </c>
      <c r="S75" s="4">
        <v>192.21700000000001</v>
      </c>
      <c r="T75" s="4">
        <v>18.174974399023501</v>
      </c>
      <c r="U75" s="4" t="s">
        <v>21</v>
      </c>
      <c r="V75" s="5">
        <v>397.45299999999997</v>
      </c>
      <c r="W75" s="5">
        <v>16.921274001940098</v>
      </c>
      <c r="X75" s="5">
        <v>90.927825165454905</v>
      </c>
      <c r="Y75" s="4">
        <v>268.31099999999998</v>
      </c>
      <c r="Z75" s="4">
        <v>23.188619118258099</v>
      </c>
      <c r="AA75" s="4">
        <v>9.07418472748248E-4</v>
      </c>
      <c r="AB75" s="5">
        <v>27.030999999999999</v>
      </c>
      <c r="AC75" s="5">
        <v>83.827738673444898</v>
      </c>
      <c r="AD75" s="5">
        <v>1.89869855276851E-4</v>
      </c>
      <c r="AE75" s="4">
        <v>2758.3739999999998</v>
      </c>
      <c r="AF75" s="4">
        <v>7.3328840911206896</v>
      </c>
      <c r="AG75" s="4" t="s">
        <v>21</v>
      </c>
      <c r="AH75" s="5">
        <v>235.27199999999999</v>
      </c>
      <c r="AI75" s="5">
        <v>15.4392271932127</v>
      </c>
      <c r="AJ75" s="5">
        <v>2.5131738464335101E-3</v>
      </c>
      <c r="AK75" s="4">
        <v>433.49799999999999</v>
      </c>
      <c r="AL75" s="4">
        <v>19.629092564868799</v>
      </c>
      <c r="AM75" s="4">
        <v>5.6619727851105001E-2</v>
      </c>
      <c r="AN75" s="5">
        <v>283.32600000000002</v>
      </c>
      <c r="AO75" s="5">
        <v>9.4301153625127796</v>
      </c>
      <c r="AP75" s="5">
        <v>4.3589064284917399E-2</v>
      </c>
      <c r="AQ75" s="4">
        <v>79.09</v>
      </c>
      <c r="AR75" s="4">
        <v>35.025419199662103</v>
      </c>
      <c r="AS75" s="4">
        <v>2.0830825943486599E-2</v>
      </c>
      <c r="AT75" s="5">
        <v>8.0079999999999991</v>
      </c>
      <c r="AU75" s="5">
        <v>98.601329718326895</v>
      </c>
      <c r="AV75" s="5">
        <v>1.2132224889150301E-2</v>
      </c>
      <c r="AW75" s="4">
        <v>109.125</v>
      </c>
      <c r="AX75" s="4">
        <v>31.322270381719701</v>
      </c>
      <c r="AY75" s="4">
        <v>1.7116555707231602E-2</v>
      </c>
      <c r="AZ75" s="5">
        <v>6.0060000000000002</v>
      </c>
      <c r="BA75" s="5">
        <v>140.54567378526099</v>
      </c>
      <c r="BB75" s="5">
        <v>5.4735071228044097E-3</v>
      </c>
    </row>
    <row r="76" spans="1:54" x14ac:dyDescent="0.25">
      <c r="A76" s="2"/>
      <c r="B76" s="3">
        <v>43739.721157407403</v>
      </c>
      <c r="C76" s="5" t="s">
        <v>77</v>
      </c>
      <c r="D76" s="2" t="s">
        <v>42</v>
      </c>
      <c r="E76" s="6" t="s">
        <v>15</v>
      </c>
      <c r="F76" s="2" t="b">
        <v>0</v>
      </c>
      <c r="G76" s="4">
        <v>536853.69099999999</v>
      </c>
      <c r="H76" s="4">
        <v>1.6506213201981601</v>
      </c>
      <c r="I76" s="4">
        <v>1.2435340776281201</v>
      </c>
      <c r="J76" s="5">
        <v>92766.225999999995</v>
      </c>
      <c r="K76" s="5">
        <v>1.5888389462533301</v>
      </c>
      <c r="L76" s="5">
        <v>1.6351460825758799</v>
      </c>
      <c r="M76" s="4">
        <v>32605.925999999999</v>
      </c>
      <c r="N76" s="4">
        <v>1.2297200475914001</v>
      </c>
      <c r="O76" s="4">
        <v>1.4761373494600101</v>
      </c>
      <c r="P76" s="5">
        <v>25563.153999999999</v>
      </c>
      <c r="Q76" s="5">
        <v>3.3169777479341702</v>
      </c>
      <c r="R76" s="5">
        <v>1.4547479521192499</v>
      </c>
      <c r="S76" s="4">
        <v>6170.0919999999996</v>
      </c>
      <c r="T76" s="4">
        <v>4.4326186679067998</v>
      </c>
      <c r="U76" s="4">
        <v>1.43915937914016</v>
      </c>
      <c r="V76" s="5">
        <v>1712.03</v>
      </c>
      <c r="W76" s="5">
        <v>5.9705754307691503</v>
      </c>
      <c r="X76" s="5">
        <v>65.161212011074596</v>
      </c>
      <c r="Y76" s="4">
        <v>188842.527</v>
      </c>
      <c r="Z76" s="4">
        <v>1.1463024841176299</v>
      </c>
      <c r="AA76" s="4">
        <v>1.461712000098</v>
      </c>
      <c r="AB76" s="5">
        <v>76481.142999999996</v>
      </c>
      <c r="AC76" s="5">
        <v>1.23054710848966</v>
      </c>
      <c r="AD76" s="5">
        <v>1.45008311603588</v>
      </c>
      <c r="AE76" s="4">
        <v>7776979.9709999999</v>
      </c>
      <c r="AF76" s="4">
        <v>0.70655523939078502</v>
      </c>
      <c r="AG76" s="4">
        <v>89.893816703588897</v>
      </c>
      <c r="AH76" s="5">
        <v>4018827.091</v>
      </c>
      <c r="AI76" s="5">
        <v>0.63592844895265399</v>
      </c>
      <c r="AJ76" s="5">
        <v>46.489419495059401</v>
      </c>
      <c r="AK76" s="4">
        <v>760923.81099999999</v>
      </c>
      <c r="AL76" s="4">
        <v>1.08190279654819</v>
      </c>
      <c r="AM76" s="4">
        <v>99.385231521819406</v>
      </c>
      <c r="AN76" s="5">
        <v>626174.04099999997</v>
      </c>
      <c r="AO76" s="5">
        <v>0.97649564469282502</v>
      </c>
      <c r="AP76" s="5">
        <v>96.335459953183005</v>
      </c>
      <c r="AQ76" s="4">
        <v>358938.772</v>
      </c>
      <c r="AR76" s="4">
        <v>0.96734437054557398</v>
      </c>
      <c r="AS76" s="4">
        <v>94.537755517774698</v>
      </c>
      <c r="AT76" s="5">
        <v>61026.004000000001</v>
      </c>
      <c r="AU76" s="5">
        <v>2.36270510549961</v>
      </c>
      <c r="AV76" s="5">
        <v>92.455195381391704</v>
      </c>
      <c r="AW76" s="4">
        <v>602411.28399999999</v>
      </c>
      <c r="AX76" s="4">
        <v>0.88265667652477398</v>
      </c>
      <c r="AY76" s="4">
        <v>94.489863012608794</v>
      </c>
      <c r="AZ76" s="5">
        <v>101190.808</v>
      </c>
      <c r="BA76" s="5">
        <v>0.85117987922304905</v>
      </c>
      <c r="BB76" s="5">
        <v>92.219215509546103</v>
      </c>
    </row>
  </sheetData>
  <mergeCells count="17">
    <mergeCell ref="AW1:AY1"/>
    <mergeCell ref="AZ1:BB1"/>
    <mergeCell ref="AH1:AJ1"/>
    <mergeCell ref="AK1:AM1"/>
    <mergeCell ref="AN1:AP1"/>
    <mergeCell ref="AQ1:AS1"/>
    <mergeCell ref="AT1:AV1"/>
    <mergeCell ref="S1:U1"/>
    <mergeCell ref="V1:X1"/>
    <mergeCell ref="Y1:AA1"/>
    <mergeCell ref="AB1:AD1"/>
    <mergeCell ref="AE1:AG1"/>
    <mergeCell ref="A1:F1"/>
    <mergeCell ref="G1:I1"/>
    <mergeCell ref="J1:L1"/>
    <mergeCell ref="M1:O1"/>
    <mergeCell ref="P1:R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59"/>
  <sheetViews>
    <sheetView zoomScale="90" zoomScaleNormal="90" workbookViewId="0">
      <selection activeCell="BD29" activeCellId="1" sqref="AV29:AV37 BD29:BD37"/>
    </sheetView>
  </sheetViews>
  <sheetFormatPr defaultRowHeight="15" x14ac:dyDescent="0.25"/>
  <cols>
    <col min="1" max="1" width="11.28515625" bestFit="1" customWidth="1"/>
    <col min="2" max="4" width="10.5703125" bestFit="1" customWidth="1"/>
    <col min="6" max="6" width="10.42578125" bestFit="1" customWidth="1"/>
    <col min="7" max="7" width="11.7109375" bestFit="1" customWidth="1"/>
    <col min="8" max="8" width="9" bestFit="1" customWidth="1"/>
    <col min="10" max="12" width="10.5703125" bestFit="1" customWidth="1"/>
    <col min="14" max="14" width="10.42578125" bestFit="1" customWidth="1"/>
    <col min="15" max="15" width="11.7109375" bestFit="1" customWidth="1"/>
    <col min="16" max="16" width="9" bestFit="1" customWidth="1"/>
    <col min="18" max="18" width="9.7109375" bestFit="1" customWidth="1"/>
    <col min="19" max="20" width="10.5703125" bestFit="1" customWidth="1"/>
    <col min="22" max="22" width="10.42578125" bestFit="1" customWidth="1"/>
    <col min="23" max="23" width="11.7109375" bestFit="1" customWidth="1"/>
    <col min="24" max="24" width="9" bestFit="1" customWidth="1"/>
    <col min="26" max="26" width="12.7109375" customWidth="1"/>
    <col min="27" max="27" width="9" customWidth="1"/>
    <col min="28" max="28" width="11.140625" customWidth="1"/>
    <col min="30" max="30" width="10.42578125" bestFit="1" customWidth="1"/>
    <col min="31" max="31" width="11.7109375" bestFit="1" customWidth="1"/>
    <col min="32" max="32" width="9" bestFit="1" customWidth="1"/>
    <col min="34" max="34" width="11.7109375" style="15" customWidth="1"/>
    <col min="35" max="35" width="9" style="15" customWidth="1"/>
    <col min="36" max="36" width="11.140625" style="15" customWidth="1"/>
    <col min="38" max="38" width="10.42578125" bestFit="1" customWidth="1"/>
    <col min="39" max="39" width="13.28515625" bestFit="1" customWidth="1"/>
    <col min="40" max="40" width="9" bestFit="1" customWidth="1"/>
    <col min="42" max="42" width="11.7109375" customWidth="1"/>
    <col min="43" max="43" width="9" customWidth="1"/>
    <col min="44" max="44" width="11.140625" customWidth="1"/>
    <col min="46" max="46" width="10.42578125" bestFit="1" customWidth="1"/>
    <col min="47" max="47" width="11.7109375" bestFit="1" customWidth="1"/>
    <col min="48" max="48" width="9" bestFit="1" customWidth="1"/>
    <col min="50" max="50" width="11.7109375" customWidth="1"/>
    <col min="51" max="51" width="9" customWidth="1"/>
    <col min="52" max="52" width="11.140625" customWidth="1"/>
    <col min="54" max="54" width="10.42578125" bestFit="1" customWidth="1"/>
    <col min="55" max="55" width="11.7109375" bestFit="1" customWidth="1"/>
    <col min="56" max="56" width="9" bestFit="1" customWidth="1"/>
    <col min="58" max="58" width="9.7109375" bestFit="1" customWidth="1"/>
    <col min="59" max="59" width="10.5703125" bestFit="1" customWidth="1"/>
    <col min="60" max="60" width="13.85546875" bestFit="1" customWidth="1"/>
    <col min="61" max="61" width="9.7109375" bestFit="1" customWidth="1"/>
    <col min="62" max="62" width="10.5703125" bestFit="1" customWidth="1"/>
    <col min="63" max="63" width="13.85546875" bestFit="1" customWidth="1"/>
    <col min="64" max="64" width="9.7109375" bestFit="1" customWidth="1"/>
    <col min="65" max="65" width="10.5703125" bestFit="1" customWidth="1"/>
    <col min="66" max="66" width="13.85546875" bestFit="1" customWidth="1"/>
    <col min="67" max="67" width="8.7109375" bestFit="1" customWidth="1"/>
    <col min="68" max="68" width="10.5703125" bestFit="1" customWidth="1"/>
    <col min="69" max="69" width="13.85546875" bestFit="1" customWidth="1"/>
    <col min="70" max="70" width="9.7109375" bestFit="1" customWidth="1"/>
    <col min="71" max="71" width="10.5703125" bestFit="1" customWidth="1"/>
    <col min="72" max="72" width="13.85546875" bestFit="1" customWidth="1"/>
    <col min="73" max="73" width="9.7109375" bestFit="1" customWidth="1"/>
    <col min="74" max="74" width="10.5703125" bestFit="1" customWidth="1"/>
    <col min="75" max="75" width="13.85546875" bestFit="1" customWidth="1"/>
    <col min="77" max="77" width="10.7109375" bestFit="1" customWidth="1"/>
    <col min="79" max="79" width="17.7109375" bestFit="1" customWidth="1"/>
    <col min="81" max="81" width="24.7109375" bestFit="1" customWidth="1"/>
  </cols>
  <sheetData>
    <row r="1" spans="1:81" x14ac:dyDescent="0.25">
      <c r="B1" s="25" t="s">
        <v>11</v>
      </c>
      <c r="C1" s="26"/>
      <c r="D1" s="27"/>
      <c r="F1" s="28" t="s">
        <v>91</v>
      </c>
      <c r="G1" s="28"/>
      <c r="H1" s="28"/>
      <c r="J1" s="25" t="s">
        <v>38</v>
      </c>
      <c r="K1" s="26"/>
      <c r="L1" s="27"/>
      <c r="N1" s="28" t="s">
        <v>95</v>
      </c>
      <c r="O1" s="28"/>
      <c r="P1" s="28"/>
      <c r="R1" s="25" t="s">
        <v>25</v>
      </c>
      <c r="S1" s="26"/>
      <c r="T1" s="27"/>
      <c r="V1" s="28" t="s">
        <v>96</v>
      </c>
      <c r="W1" s="28"/>
      <c r="X1" s="28"/>
      <c r="Z1" s="25" t="s">
        <v>58</v>
      </c>
      <c r="AA1" s="26"/>
      <c r="AB1" s="27"/>
      <c r="AD1" s="28" t="s">
        <v>97</v>
      </c>
      <c r="AE1" s="28"/>
      <c r="AF1" s="28"/>
      <c r="AH1" s="29" t="s">
        <v>7</v>
      </c>
      <c r="AI1" s="30"/>
      <c r="AJ1" s="31"/>
      <c r="AL1" s="28" t="s">
        <v>98</v>
      </c>
      <c r="AM1" s="28"/>
      <c r="AN1" s="28"/>
      <c r="AP1" s="25" t="s">
        <v>9</v>
      </c>
      <c r="AQ1" s="26"/>
      <c r="AR1" s="27"/>
      <c r="AT1" s="28" t="s">
        <v>99</v>
      </c>
      <c r="AU1" s="28"/>
      <c r="AV1" s="28"/>
      <c r="AX1" s="25" t="s">
        <v>28</v>
      </c>
      <c r="AY1" s="26"/>
      <c r="AZ1" s="27"/>
      <c r="BB1" s="28" t="s">
        <v>100</v>
      </c>
      <c r="BC1" s="28"/>
      <c r="BD1" s="28"/>
      <c r="BF1" s="25" t="s">
        <v>70</v>
      </c>
      <c r="BG1" s="26"/>
      <c r="BH1" s="27"/>
      <c r="BI1" s="25" t="s">
        <v>36</v>
      </c>
      <c r="BJ1" s="26"/>
      <c r="BK1" s="27"/>
      <c r="BL1" s="25" t="s">
        <v>52</v>
      </c>
      <c r="BM1" s="26"/>
      <c r="BN1" s="27"/>
      <c r="BO1" s="25" t="s">
        <v>4</v>
      </c>
      <c r="BP1" s="26"/>
      <c r="BQ1" s="27"/>
      <c r="BR1" s="25" t="s">
        <v>78</v>
      </c>
      <c r="BS1" s="26"/>
      <c r="BT1" s="27"/>
      <c r="BU1" s="25" t="s">
        <v>33</v>
      </c>
      <c r="BV1" s="26"/>
      <c r="BW1" s="27"/>
    </row>
    <row r="2" spans="1:81" x14ac:dyDescent="0.25">
      <c r="A2" s="1" t="s">
        <v>74</v>
      </c>
      <c r="B2" s="1" t="s">
        <v>67</v>
      </c>
      <c r="C2" s="1" t="s">
        <v>66</v>
      </c>
      <c r="D2" s="1" t="s">
        <v>81</v>
      </c>
      <c r="F2" s="7" t="s">
        <v>92</v>
      </c>
      <c r="G2" s="7" t="s">
        <v>93</v>
      </c>
      <c r="H2" s="7" t="s">
        <v>94</v>
      </c>
      <c r="J2" s="1" t="s">
        <v>67</v>
      </c>
      <c r="K2" s="1" t="s">
        <v>66</v>
      </c>
      <c r="L2" s="1" t="s">
        <v>81</v>
      </c>
      <c r="N2" s="7" t="s">
        <v>92</v>
      </c>
      <c r="O2" s="7" t="s">
        <v>93</v>
      </c>
      <c r="P2" s="7" t="s">
        <v>94</v>
      </c>
      <c r="R2" s="1" t="s">
        <v>67</v>
      </c>
      <c r="S2" s="1" t="s">
        <v>66</v>
      </c>
      <c r="T2" s="1" t="s">
        <v>81</v>
      </c>
      <c r="V2" s="7" t="s">
        <v>92</v>
      </c>
      <c r="W2" s="7" t="s">
        <v>93</v>
      </c>
      <c r="X2" s="7" t="s">
        <v>94</v>
      </c>
      <c r="Z2" s="1" t="s">
        <v>67</v>
      </c>
      <c r="AA2" s="1" t="s">
        <v>66</v>
      </c>
      <c r="AB2" s="1" t="s">
        <v>81</v>
      </c>
      <c r="AD2" s="7" t="s">
        <v>92</v>
      </c>
      <c r="AE2" s="7" t="s">
        <v>93</v>
      </c>
      <c r="AF2" s="7" t="s">
        <v>94</v>
      </c>
      <c r="AH2" s="13" t="s">
        <v>67</v>
      </c>
      <c r="AI2" s="13" t="s">
        <v>66</v>
      </c>
      <c r="AJ2" s="13" t="s">
        <v>81</v>
      </c>
      <c r="AL2" s="7" t="s">
        <v>92</v>
      </c>
      <c r="AM2" s="7" t="s">
        <v>93</v>
      </c>
      <c r="AN2" s="7" t="s">
        <v>94</v>
      </c>
      <c r="AP2" s="1" t="s">
        <v>67</v>
      </c>
      <c r="AQ2" s="1" t="s">
        <v>66</v>
      </c>
      <c r="AR2" s="1" t="s">
        <v>81</v>
      </c>
      <c r="AT2" s="7" t="s">
        <v>92</v>
      </c>
      <c r="AU2" s="7" t="s">
        <v>93</v>
      </c>
      <c r="AV2" s="7" t="s">
        <v>94</v>
      </c>
      <c r="AX2" s="1" t="s">
        <v>67</v>
      </c>
      <c r="AY2" s="1" t="s">
        <v>66</v>
      </c>
      <c r="AZ2" s="1" t="s">
        <v>81</v>
      </c>
      <c r="BB2" s="7" t="s">
        <v>92</v>
      </c>
      <c r="BC2" s="7" t="s">
        <v>93</v>
      </c>
      <c r="BD2" s="7" t="s">
        <v>94</v>
      </c>
      <c r="BF2" s="1" t="s">
        <v>67</v>
      </c>
      <c r="BG2" s="1" t="s">
        <v>66</v>
      </c>
      <c r="BH2" s="1" t="s">
        <v>65</v>
      </c>
      <c r="BI2" s="1" t="s">
        <v>67</v>
      </c>
      <c r="BJ2" s="1" t="s">
        <v>66</v>
      </c>
      <c r="BK2" s="1" t="s">
        <v>65</v>
      </c>
      <c r="BL2" s="1" t="s">
        <v>67</v>
      </c>
      <c r="BM2" s="1" t="s">
        <v>66</v>
      </c>
      <c r="BN2" s="1" t="s">
        <v>65</v>
      </c>
      <c r="BO2" s="1" t="s">
        <v>67</v>
      </c>
      <c r="BP2" s="1" t="s">
        <v>66</v>
      </c>
      <c r="BQ2" s="1" t="s">
        <v>65</v>
      </c>
      <c r="BR2" s="1" t="s">
        <v>67</v>
      </c>
      <c r="BS2" s="1" t="s">
        <v>66</v>
      </c>
      <c r="BT2" s="1" t="s">
        <v>65</v>
      </c>
      <c r="BU2" s="1" t="s">
        <v>67</v>
      </c>
      <c r="BV2" s="1" t="s">
        <v>66</v>
      </c>
      <c r="BW2" s="1" t="s">
        <v>65</v>
      </c>
      <c r="BY2" s="9" t="s">
        <v>101</v>
      </c>
      <c r="CA2" t="s">
        <v>102</v>
      </c>
      <c r="CC2" t="s">
        <v>103</v>
      </c>
    </row>
    <row r="3" spans="1:81" x14ac:dyDescent="0.25">
      <c r="A3" s="2" t="s">
        <v>75</v>
      </c>
      <c r="B3" s="4">
        <v>7615.3689999999997</v>
      </c>
      <c r="C3" s="4">
        <v>3.7520028190897601</v>
      </c>
      <c r="D3" s="4"/>
      <c r="E3">
        <v>0</v>
      </c>
      <c r="F3">
        <f>B3-B$3</f>
        <v>0</v>
      </c>
      <c r="G3">
        <f>(F3/$BY3)*$CA3</f>
        <v>0</v>
      </c>
      <c r="H3">
        <f>G3/16895</f>
        <v>0</v>
      </c>
      <c r="I3">
        <v>16895</v>
      </c>
      <c r="J3" s="5">
        <v>316.36700000000002</v>
      </c>
      <c r="K3" s="5">
        <v>18.222477099199999</v>
      </c>
      <c r="L3" s="5"/>
      <c r="M3">
        <v>0</v>
      </c>
      <c r="N3">
        <f>J3-J$3</f>
        <v>0</v>
      </c>
      <c r="O3">
        <f>(N3/$BY3)*$CA3</f>
        <v>0</v>
      </c>
      <c r="P3">
        <f>O3/18537</f>
        <v>0</v>
      </c>
      <c r="Q3">
        <v>18537</v>
      </c>
      <c r="R3" s="4">
        <v>379.435</v>
      </c>
      <c r="S3" s="4">
        <v>24.797093326517899</v>
      </c>
      <c r="T3" s="4"/>
      <c r="U3">
        <v>0</v>
      </c>
      <c r="V3">
        <f>R3-R$3</f>
        <v>0</v>
      </c>
      <c r="W3">
        <f>(V3/$BY3)*$CA3</f>
        <v>0</v>
      </c>
      <c r="X3">
        <f>W3/4360.3</f>
        <v>0</v>
      </c>
      <c r="Y3">
        <v>4360.3</v>
      </c>
      <c r="Z3" s="4">
        <v>151.173</v>
      </c>
      <c r="AA3" s="4">
        <v>32.511572318781901</v>
      </c>
      <c r="AB3" s="4"/>
      <c r="AC3">
        <v>0</v>
      </c>
      <c r="AD3">
        <f>Z3-Z$3</f>
        <v>0</v>
      </c>
      <c r="AE3">
        <f>(AD3/$BY3)*$CA3</f>
        <v>0</v>
      </c>
      <c r="AF3">
        <f>AE3/136099</f>
        <v>0</v>
      </c>
      <c r="AG3">
        <v>136099</v>
      </c>
      <c r="AH3" s="14">
        <v>17.018999999999998</v>
      </c>
      <c r="AI3" s="14">
        <v>114.50908408559199</v>
      </c>
      <c r="AJ3" s="14"/>
      <c r="AK3">
        <v>0</v>
      </c>
      <c r="AL3">
        <f>AH3-AH$3</f>
        <v>0</v>
      </c>
      <c r="AM3">
        <f>(AL3/$BY3)*$CA3</f>
        <v>0</v>
      </c>
      <c r="AN3">
        <f>AM3/107802</f>
        <v>0</v>
      </c>
      <c r="AO3">
        <v>107802</v>
      </c>
      <c r="AP3" s="4">
        <v>7218.9709999999995</v>
      </c>
      <c r="AQ3" s="4">
        <v>4.3733228948424703</v>
      </c>
      <c r="AR3" s="4"/>
      <c r="AS3">
        <v>0</v>
      </c>
      <c r="AT3">
        <f>AP3-AP$3</f>
        <v>0</v>
      </c>
      <c r="AU3">
        <f>(AT3/$BY3)*$CA3</f>
        <v>0</v>
      </c>
      <c r="AV3">
        <f>AU3/93185</f>
        <v>0</v>
      </c>
      <c r="AW3">
        <v>93185</v>
      </c>
      <c r="AX3" s="5">
        <v>18.018999999999998</v>
      </c>
      <c r="AY3" s="5">
        <v>68.300168953988802</v>
      </c>
      <c r="AZ3" s="5"/>
      <c r="BA3">
        <v>0</v>
      </c>
      <c r="BB3">
        <f>AX3-AX$3</f>
        <v>0</v>
      </c>
      <c r="BC3">
        <f>(BB3/$BY3)*$CA3</f>
        <v>0</v>
      </c>
      <c r="BD3">
        <f>BC3/183035</f>
        <v>0</v>
      </c>
      <c r="BE3">
        <v>183035</v>
      </c>
      <c r="BF3" s="4">
        <v>765630.66700000002</v>
      </c>
      <c r="BG3" s="4">
        <v>1.42100904050771</v>
      </c>
      <c r="BH3" s="4">
        <v>100</v>
      </c>
      <c r="BI3" s="5">
        <v>649993.30599999998</v>
      </c>
      <c r="BJ3" s="5">
        <v>0.82867287368145004</v>
      </c>
      <c r="BK3" s="5">
        <v>100</v>
      </c>
      <c r="BL3" s="4">
        <v>379677.696</v>
      </c>
      <c r="BM3" s="4">
        <v>1.1222465157811601</v>
      </c>
      <c r="BN3" s="4">
        <v>100</v>
      </c>
      <c r="BO3" s="5">
        <v>66006.03</v>
      </c>
      <c r="BP3" s="5">
        <v>1.98101228783649</v>
      </c>
      <c r="BQ3" s="5">
        <v>100</v>
      </c>
      <c r="BR3" s="4">
        <v>637540.647</v>
      </c>
      <c r="BS3" s="4">
        <v>1.1139236977987601</v>
      </c>
      <c r="BT3" s="4">
        <v>100</v>
      </c>
      <c r="BU3" s="5">
        <v>109728.55</v>
      </c>
      <c r="BV3" s="5">
        <v>0.63611880030686596</v>
      </c>
      <c r="BW3" s="5">
        <v>100</v>
      </c>
      <c r="BX3" s="12">
        <v>100</v>
      </c>
      <c r="BY3" s="10">
        <f>AVERAGE(BW3,BT3,BQ3,BN3,BK3,BH3)</f>
        <v>100</v>
      </c>
      <c r="CA3">
        <v>100</v>
      </c>
      <c r="CC3">
        <f>(BX3/BY3)*CA3</f>
        <v>100</v>
      </c>
    </row>
    <row r="4" spans="1:81" x14ac:dyDescent="0.25">
      <c r="A4" s="2" t="s">
        <v>61</v>
      </c>
      <c r="B4" s="4">
        <v>27069.088</v>
      </c>
      <c r="C4" s="4">
        <v>1.8260361456757701</v>
      </c>
      <c r="D4" s="4">
        <v>1</v>
      </c>
      <c r="E4">
        <v>1.0320648398636261</v>
      </c>
      <c r="F4">
        <f t="shared" ref="F4:F37" si="0">B4-B$3</f>
        <v>19453.719000000001</v>
      </c>
      <c r="G4">
        <f t="shared" ref="G4:G37" si="1">(F4/$BY4)*$CA4</f>
        <v>19644.628798118796</v>
      </c>
      <c r="H4">
        <f t="shared" ref="H4:H37" si="2">G4/16895</f>
        <v>1.1627480792020595</v>
      </c>
      <c r="J4" s="5">
        <v>18014.516</v>
      </c>
      <c r="K4" s="5">
        <v>3.48875902813091</v>
      </c>
      <c r="L4" s="5">
        <v>1</v>
      </c>
      <c r="M4">
        <v>0.96425354592036538</v>
      </c>
      <c r="N4">
        <f t="shared" ref="N4:N37" si="3">J4-J$3</f>
        <v>17698.149000000001</v>
      </c>
      <c r="O4">
        <f t="shared" ref="O4:O37" si="4">(N4/$BY4)*$CA4</f>
        <v>17871.830446342799</v>
      </c>
      <c r="P4">
        <f t="shared" ref="P4:P37" si="5">O4/18537</f>
        <v>0.96411665568014238</v>
      </c>
      <c r="R4" s="4">
        <v>4641.8639999999996</v>
      </c>
      <c r="S4" s="4">
        <v>6.2764882353594196</v>
      </c>
      <c r="T4" s="4">
        <v>1</v>
      </c>
      <c r="U4">
        <v>0.95041336631392315</v>
      </c>
      <c r="V4">
        <f t="shared" ref="V4:V37" si="6">R4-R$3</f>
        <v>4262.4289999999992</v>
      </c>
      <c r="W4">
        <f t="shared" ref="W4:W37" si="7">(V4/$BY4)*$CA4</f>
        <v>4304.2585062186145</v>
      </c>
      <c r="X4">
        <f t="shared" ref="X4:X37" si="8">W4/4360.3</f>
        <v>0.98714733073839278</v>
      </c>
      <c r="Z4" s="4">
        <v>134392.598</v>
      </c>
      <c r="AA4" s="4">
        <v>2.1871425589172002</v>
      </c>
      <c r="AB4" s="4">
        <v>1</v>
      </c>
      <c r="AC4">
        <v>0.97689494272487043</v>
      </c>
      <c r="AD4">
        <f t="shared" ref="AD4:AD37" si="9">Z4-Z$3</f>
        <v>134241.42499999999</v>
      </c>
      <c r="AE4">
        <f t="shared" ref="AE4:AE37" si="10">(AD4/$BY4)*$CA4</f>
        <v>135558.80823895443</v>
      </c>
      <c r="AF4">
        <f t="shared" ref="AF4:AF37" si="11">AE4/136099</f>
        <v>0.99603089103486753</v>
      </c>
      <c r="AH4" s="14">
        <v>54537.148999999998</v>
      </c>
      <c r="AI4" s="14">
        <v>1.85876418437833</v>
      </c>
      <c r="AJ4" s="14">
        <v>1</v>
      </c>
      <c r="AK4">
        <v>0.50378907950206409</v>
      </c>
      <c r="AL4">
        <f t="shared" ref="AL4:AL37" si="12">AH4-AH$3</f>
        <v>54520.13</v>
      </c>
      <c r="AM4">
        <f t="shared" ref="AM4:AM37" si="13">(AL4/$BY4)*$CA4</f>
        <v>55055.165332406636</v>
      </c>
      <c r="AN4">
        <f t="shared" ref="AN4:AN37" si="14">AM4/107802</f>
        <v>0.51070634433875661</v>
      </c>
      <c r="AP4" s="4">
        <v>98189.107999999993</v>
      </c>
      <c r="AQ4" s="4">
        <v>1.8812750133116101</v>
      </c>
      <c r="AR4" s="4">
        <v>1</v>
      </c>
      <c r="AS4">
        <v>0.9553110748768695</v>
      </c>
      <c r="AT4">
        <f t="shared" ref="AT4:AT37" si="15">AP4-AP$3</f>
        <v>90970.136999999988</v>
      </c>
      <c r="AU4">
        <f t="shared" ref="AU4:AU37" si="16">(AT4/$BY4)*$CA4</f>
        <v>91862.875837726024</v>
      </c>
      <c r="AV4">
        <f t="shared" ref="AV4:AV37" si="17">AU4/93185</f>
        <v>0.9858118349275744</v>
      </c>
      <c r="AX4" s="5">
        <v>88946.805999999997</v>
      </c>
      <c r="AY4" s="5">
        <v>1.1584850499841399</v>
      </c>
      <c r="AZ4" s="5">
        <v>1</v>
      </c>
      <c r="BA4">
        <v>0.48643186969243885</v>
      </c>
      <c r="BB4">
        <f t="shared" ref="BB4:BB37" si="18">AX4-AX$3</f>
        <v>88928.786999999997</v>
      </c>
      <c r="BC4">
        <f t="shared" ref="BC4:BC37" si="19">(BB4/$BY4)*$CA4</f>
        <v>89801.492973244458</v>
      </c>
      <c r="BD4">
        <f t="shared" ref="BD4:BD37" si="20">BC4/183035</f>
        <v>0.49062470551121073</v>
      </c>
      <c r="BF4" s="4">
        <v>762498.57400000002</v>
      </c>
      <c r="BG4" s="4">
        <v>1.40735911050262</v>
      </c>
      <c r="BH4" s="4">
        <v>99.590913330016903</v>
      </c>
      <c r="BI4" s="5">
        <v>647377.78500000003</v>
      </c>
      <c r="BJ4" s="5">
        <v>0.71214760006845301</v>
      </c>
      <c r="BK4" s="5">
        <v>99.597608009827695</v>
      </c>
      <c r="BL4" s="4">
        <v>373302.69699999999</v>
      </c>
      <c r="BM4" s="4">
        <v>1.2926420393845801</v>
      </c>
      <c r="BN4" s="4">
        <v>98.320944562411199</v>
      </c>
      <c r="BO4" s="5">
        <v>65958.978000000003</v>
      </c>
      <c r="BP4" s="5">
        <v>1.8024174967939599</v>
      </c>
      <c r="BQ4" s="5">
        <v>99.928715603710799</v>
      </c>
      <c r="BR4" s="4">
        <v>627921.43700000003</v>
      </c>
      <c r="BS4" s="4">
        <v>1.1728535773583</v>
      </c>
      <c r="BT4" s="4">
        <v>98.491200514780701</v>
      </c>
      <c r="BU4" s="5">
        <v>108965.27499999999</v>
      </c>
      <c r="BV4" s="5">
        <v>1.0349943372214201</v>
      </c>
      <c r="BW4" s="5">
        <v>99.304397078062195</v>
      </c>
      <c r="BX4" s="12">
        <v>100</v>
      </c>
      <c r="BY4" s="10">
        <f t="shared" ref="BY4:BY37" si="21">AVERAGE(BW4,BT4,BQ4,BN4,BK4,BH4)</f>
        <v>99.205629849801582</v>
      </c>
      <c r="CA4">
        <v>100.17918800425387</v>
      </c>
      <c r="CC4">
        <f t="shared" ref="CC4:CC37" si="22">(BX4/BY4)*CA4</f>
        <v>100.98135373559572</v>
      </c>
    </row>
    <row r="5" spans="1:81" x14ac:dyDescent="0.25">
      <c r="A5" s="2" t="s">
        <v>17</v>
      </c>
      <c r="B5" s="4">
        <v>93955.667000000001</v>
      </c>
      <c r="C5" s="4">
        <v>1.73692779423043</v>
      </c>
      <c r="D5" s="4">
        <v>4.9757770789697302</v>
      </c>
      <c r="E5">
        <v>5.0781810177206319</v>
      </c>
      <c r="F5">
        <f t="shared" si="0"/>
        <v>86340.297999999995</v>
      </c>
      <c r="G5">
        <f t="shared" si="1"/>
        <v>86254.035043761716</v>
      </c>
      <c r="H5">
        <f t="shared" si="2"/>
        <v>5.1052994994827889</v>
      </c>
      <c r="J5" s="5">
        <v>86688.24</v>
      </c>
      <c r="K5" s="5">
        <v>1.24099288325768</v>
      </c>
      <c r="L5" s="5">
        <v>4.9952867610171898</v>
      </c>
      <c r="M5">
        <v>4.7445217238576189</v>
      </c>
      <c r="N5">
        <f t="shared" si="3"/>
        <v>86371.873000000007</v>
      </c>
      <c r="O5">
        <f t="shared" si="4"/>
        <v>86285.578497045935</v>
      </c>
      <c r="P5">
        <f t="shared" si="5"/>
        <v>4.6547757726194066</v>
      </c>
      <c r="R5" s="4">
        <v>21236.666000000001</v>
      </c>
      <c r="S5" s="4">
        <v>3.8621592634656299</v>
      </c>
      <c r="T5" s="4">
        <v>4.9958091208264896</v>
      </c>
      <c r="U5">
        <v>4.676422381021208</v>
      </c>
      <c r="V5">
        <f t="shared" si="6"/>
        <v>20857.231</v>
      </c>
      <c r="W5">
        <f t="shared" si="7"/>
        <v>20836.392452454049</v>
      </c>
      <c r="X5">
        <f t="shared" si="8"/>
        <v>4.7786602876990223</v>
      </c>
      <c r="Z5" s="4">
        <v>653555.94299999997</v>
      </c>
      <c r="AA5" s="4">
        <v>1.35652421104465</v>
      </c>
      <c r="AB5" s="4">
        <v>4.99476596102902</v>
      </c>
      <c r="AC5">
        <v>4.8067225651328584</v>
      </c>
      <c r="AD5">
        <f t="shared" si="9"/>
        <v>653404.77</v>
      </c>
      <c r="AE5">
        <f t="shared" si="10"/>
        <v>652751.95053578657</v>
      </c>
      <c r="AF5">
        <f t="shared" si="11"/>
        <v>4.7961553761290423</v>
      </c>
      <c r="AH5" s="14">
        <v>265003.83500000002</v>
      </c>
      <c r="AI5" s="14">
        <v>2.0574595335809698</v>
      </c>
      <c r="AJ5" s="14">
        <v>4.9944805460414701</v>
      </c>
      <c r="AK5">
        <v>2.4788482677119226</v>
      </c>
      <c r="AL5">
        <f t="shared" si="12"/>
        <v>264986.81600000005</v>
      </c>
      <c r="AM5">
        <f t="shared" si="13"/>
        <v>264722.06655342842</v>
      </c>
      <c r="AN5">
        <f t="shared" si="14"/>
        <v>2.4556322383019649</v>
      </c>
      <c r="AP5" s="4">
        <v>438751.576</v>
      </c>
      <c r="AQ5" s="4">
        <v>0.84618358747206801</v>
      </c>
      <c r="AR5" s="4">
        <v>4.9896301093508502</v>
      </c>
      <c r="AS5">
        <v>4.7005211097967843</v>
      </c>
      <c r="AT5">
        <f t="shared" si="15"/>
        <v>431532.60499999998</v>
      </c>
      <c r="AU5">
        <f t="shared" si="16"/>
        <v>431101.45895252511</v>
      </c>
      <c r="AV5">
        <f t="shared" si="17"/>
        <v>4.6262967103345503</v>
      </c>
      <c r="AX5" s="5">
        <v>439750.56400000001</v>
      </c>
      <c r="AY5" s="5">
        <v>1.1379280924247099</v>
      </c>
      <c r="AZ5" s="5">
        <v>4.9978530301523501</v>
      </c>
      <c r="BA5">
        <v>2.3934436981816978</v>
      </c>
      <c r="BB5">
        <f t="shared" si="18"/>
        <v>439732.54500000004</v>
      </c>
      <c r="BC5">
        <f t="shared" si="19"/>
        <v>439293.20635785314</v>
      </c>
      <c r="BD5">
        <f t="shared" si="20"/>
        <v>2.4000502983465082</v>
      </c>
      <c r="BF5" s="4">
        <v>772530.92299999995</v>
      </c>
      <c r="BG5" s="4">
        <v>1.6018002189862599</v>
      </c>
      <c r="BH5" s="4">
        <v>100.90125125565299</v>
      </c>
      <c r="BI5" s="5">
        <v>658583.19400000002</v>
      </c>
      <c r="BJ5" s="5">
        <v>1.3301482702178</v>
      </c>
      <c r="BK5" s="5">
        <v>101.321534840545</v>
      </c>
      <c r="BL5" s="4">
        <v>375915.49900000001</v>
      </c>
      <c r="BM5" s="4">
        <v>1.5467407223090199</v>
      </c>
      <c r="BN5" s="4">
        <v>99.009107714349398</v>
      </c>
      <c r="BO5" s="5">
        <v>66988.210999999996</v>
      </c>
      <c r="BP5" s="5">
        <v>1.6780873686611699</v>
      </c>
      <c r="BQ5" s="5">
        <v>101.488017079652</v>
      </c>
      <c r="BR5" s="4">
        <v>625239.28099999996</v>
      </c>
      <c r="BS5" s="4">
        <v>0.92602686462280104</v>
      </c>
      <c r="BT5" s="4">
        <v>98.070496985896497</v>
      </c>
      <c r="BU5" s="5">
        <v>110552.673</v>
      </c>
      <c r="BV5" s="5">
        <v>0.96093964465591097</v>
      </c>
      <c r="BW5" s="5">
        <v>100.751056128966</v>
      </c>
      <c r="BX5" s="12">
        <v>100</v>
      </c>
      <c r="BY5" s="10">
        <f t="shared" si="21"/>
        <v>100.25691066751033</v>
      </c>
      <c r="CA5">
        <v>100.15674356480359</v>
      </c>
      <c r="CC5">
        <f t="shared" si="22"/>
        <v>99.900089577825781</v>
      </c>
    </row>
    <row r="6" spans="1:81" x14ac:dyDescent="0.25">
      <c r="A6" s="2" t="s">
        <v>90</v>
      </c>
      <c r="B6" s="4">
        <v>180100.91899999999</v>
      </c>
      <c r="C6" s="4">
        <v>0.77521284716948502</v>
      </c>
      <c r="D6" s="4">
        <v>9.9876251574091004</v>
      </c>
      <c r="E6">
        <v>10.170394361633061</v>
      </c>
      <c r="F6">
        <f t="shared" si="0"/>
        <v>172485.55</v>
      </c>
      <c r="G6">
        <f t="shared" si="1"/>
        <v>173302.19364969918</v>
      </c>
      <c r="H6">
        <f t="shared" si="2"/>
        <v>10.257602465208594</v>
      </c>
      <c r="J6" s="5">
        <v>175991.44699999999</v>
      </c>
      <c r="K6" s="5">
        <v>1.21632607250504</v>
      </c>
      <c r="L6" s="5">
        <v>10.032623246507899</v>
      </c>
      <c r="M6">
        <v>9.502153787071185</v>
      </c>
      <c r="N6">
        <f t="shared" si="3"/>
        <v>175675.08</v>
      </c>
      <c r="O6">
        <f t="shared" si="4"/>
        <v>176506.82467943773</v>
      </c>
      <c r="P6">
        <f t="shared" si="5"/>
        <v>9.5218657107103493</v>
      </c>
      <c r="R6" s="4">
        <v>41932.656999999999</v>
      </c>
      <c r="S6" s="4">
        <v>3.0554032756760501</v>
      </c>
      <c r="T6" s="4">
        <v>9.9902647302456806</v>
      </c>
      <c r="U6">
        <v>9.3657669253194111</v>
      </c>
      <c r="V6">
        <f t="shared" si="6"/>
        <v>41553.222000000002</v>
      </c>
      <c r="W6">
        <f t="shared" si="7"/>
        <v>41749.958334555799</v>
      </c>
      <c r="X6">
        <f t="shared" si="8"/>
        <v>9.5750196854702185</v>
      </c>
      <c r="Z6" s="4">
        <v>1340882.4979999999</v>
      </c>
      <c r="AA6" s="4">
        <v>1.42105155282867</v>
      </c>
      <c r="AB6" s="4">
        <v>10.0503529610634</v>
      </c>
      <c r="AC6">
        <v>9.6267273466168177</v>
      </c>
      <c r="AD6">
        <f t="shared" si="9"/>
        <v>1340731.325</v>
      </c>
      <c r="AE6">
        <f t="shared" si="10"/>
        <v>1347079.1015094758</v>
      </c>
      <c r="AF6">
        <f t="shared" si="11"/>
        <v>9.8977883857300633</v>
      </c>
      <c r="AH6" s="14">
        <v>538353.18500000006</v>
      </c>
      <c r="AI6" s="14">
        <v>1.07772694445549</v>
      </c>
      <c r="AJ6" s="14">
        <v>10.029898524503199</v>
      </c>
      <c r="AK6">
        <v>4.9645462336427792</v>
      </c>
      <c r="AL6">
        <f t="shared" si="12"/>
        <v>538336.16600000008</v>
      </c>
      <c r="AM6">
        <f t="shared" si="13"/>
        <v>540884.95232654922</v>
      </c>
      <c r="AN6">
        <f t="shared" si="14"/>
        <v>5.0173925560430161</v>
      </c>
      <c r="AP6" s="4">
        <v>893208.18200000003</v>
      </c>
      <c r="AQ6" s="4">
        <v>0.72433036751831803</v>
      </c>
      <c r="AR6" s="4">
        <v>10.0494564177105</v>
      </c>
      <c r="AS6">
        <v>9.4140309738845112</v>
      </c>
      <c r="AT6">
        <f t="shared" si="15"/>
        <v>885989.21100000001</v>
      </c>
      <c r="AU6">
        <f t="shared" si="16"/>
        <v>890183.98246268276</v>
      </c>
      <c r="AV6">
        <f t="shared" si="17"/>
        <v>9.5528677626515286</v>
      </c>
      <c r="AX6" s="5">
        <v>887431.72699999996</v>
      </c>
      <c r="AY6" s="5">
        <v>0.98726806876929996</v>
      </c>
      <c r="AZ6" s="5">
        <v>10.0176353766693</v>
      </c>
      <c r="BA6">
        <v>4.7935010996909044</v>
      </c>
      <c r="BB6">
        <f t="shared" si="18"/>
        <v>887413.70799999998</v>
      </c>
      <c r="BC6">
        <f t="shared" si="19"/>
        <v>891615.22383303195</v>
      </c>
      <c r="BD6">
        <f t="shared" si="20"/>
        <v>4.8712826718006497</v>
      </c>
      <c r="BF6" s="4">
        <v>766838.50399999996</v>
      </c>
      <c r="BG6" s="4">
        <v>1.30029883372544</v>
      </c>
      <c r="BH6" s="4">
        <v>100.15775713435499</v>
      </c>
      <c r="BI6" s="5">
        <v>647307.701</v>
      </c>
      <c r="BJ6" s="5">
        <v>0.58383609330385799</v>
      </c>
      <c r="BK6" s="5">
        <v>99.586825744940796</v>
      </c>
      <c r="BL6" s="4">
        <v>375823.15600000002</v>
      </c>
      <c r="BM6" s="4">
        <v>1.0474097900364701</v>
      </c>
      <c r="BN6" s="4">
        <v>98.984786296216896</v>
      </c>
      <c r="BO6" s="5">
        <v>65241.273000000001</v>
      </c>
      <c r="BP6" s="5">
        <v>1.2072503762540101</v>
      </c>
      <c r="BQ6" s="5">
        <v>98.841383128177796</v>
      </c>
      <c r="BR6" s="4">
        <v>630286.06000000006</v>
      </c>
      <c r="BS6" s="4">
        <v>0.97040381583194701</v>
      </c>
      <c r="BT6" s="4">
        <v>98.862098121251194</v>
      </c>
      <c r="BU6" s="5">
        <v>109229.735</v>
      </c>
      <c r="BV6" s="5">
        <v>1.1192965141039199</v>
      </c>
      <c r="BW6" s="5">
        <v>99.545410014075699</v>
      </c>
      <c r="BX6" s="12">
        <v>100</v>
      </c>
      <c r="BY6" s="10">
        <f t="shared" si="21"/>
        <v>99.329710073169551</v>
      </c>
      <c r="CA6">
        <v>99.799992812550997</v>
      </c>
      <c r="CC6">
        <f t="shared" si="22"/>
        <v>100.4734562690609</v>
      </c>
    </row>
    <row r="7" spans="1:81" x14ac:dyDescent="0.25">
      <c r="A7" s="2" t="s">
        <v>57</v>
      </c>
      <c r="B7" s="4">
        <v>424939.27399999998</v>
      </c>
      <c r="C7" s="4">
        <v>0.760663514996608</v>
      </c>
      <c r="D7" s="4">
        <v>24.855861679758998</v>
      </c>
      <c r="E7">
        <v>25.028382461038468</v>
      </c>
      <c r="F7">
        <f t="shared" si="0"/>
        <v>417323.90499999997</v>
      </c>
      <c r="G7">
        <f t="shared" si="1"/>
        <v>419672.56939439155</v>
      </c>
      <c r="H7">
        <f t="shared" si="2"/>
        <v>24.840045539768663</v>
      </c>
      <c r="J7" s="5">
        <v>425617.35</v>
      </c>
      <c r="K7" s="5">
        <v>1.15802994208965</v>
      </c>
      <c r="L7" s="5">
        <v>24.8777315659786</v>
      </c>
      <c r="M7">
        <v>23.383905356078579</v>
      </c>
      <c r="N7">
        <f t="shared" si="3"/>
        <v>425300.98299999995</v>
      </c>
      <c r="O7">
        <f t="shared" si="4"/>
        <v>427694.54172909271</v>
      </c>
      <c r="P7">
        <f t="shared" si="5"/>
        <v>23.072478919409434</v>
      </c>
      <c r="R7" s="4">
        <v>100626.727</v>
      </c>
      <c r="S7" s="4">
        <v>1.4666087269519399</v>
      </c>
      <c r="T7" s="4">
        <v>24.844613721040101</v>
      </c>
      <c r="U7">
        <v>23.048270137107963</v>
      </c>
      <c r="V7">
        <f t="shared" si="6"/>
        <v>100247.292</v>
      </c>
      <c r="W7">
        <f t="shared" si="7"/>
        <v>100811.4754616557</v>
      </c>
      <c r="X7">
        <f t="shared" si="8"/>
        <v>23.120307194838819</v>
      </c>
      <c r="Z7" s="4">
        <v>3235366.7910000002</v>
      </c>
      <c r="AA7" s="4">
        <v>1.0499425895674299</v>
      </c>
      <c r="AB7" s="4">
        <v>24.8712516327179</v>
      </c>
      <c r="AC7">
        <v>23.69046915114664</v>
      </c>
      <c r="AD7">
        <f t="shared" si="9"/>
        <v>3235215.6180000002</v>
      </c>
      <c r="AE7">
        <f t="shared" si="10"/>
        <v>3253423.1437111767</v>
      </c>
      <c r="AF7">
        <f t="shared" si="11"/>
        <v>23.904827689484691</v>
      </c>
      <c r="AH7" s="14">
        <v>1300211.084</v>
      </c>
      <c r="AI7" s="14">
        <v>1.0894667840544701</v>
      </c>
      <c r="AJ7" s="14">
        <v>24.8664054960568</v>
      </c>
      <c r="AK7">
        <v>12.217280614983739</v>
      </c>
      <c r="AL7">
        <f t="shared" si="12"/>
        <v>1300194.0649999999</v>
      </c>
      <c r="AM7">
        <f t="shared" si="13"/>
        <v>1307511.4495774896</v>
      </c>
      <c r="AN7">
        <f t="shared" si="14"/>
        <v>12.128823672821373</v>
      </c>
      <c r="AP7" s="4">
        <v>2191346.324</v>
      </c>
      <c r="AQ7" s="4">
        <v>0.52313793810666098</v>
      </c>
      <c r="AR7" s="4">
        <v>24.961755897745899</v>
      </c>
      <c r="AS7">
        <v>23.167043414097346</v>
      </c>
      <c r="AT7">
        <f t="shared" si="15"/>
        <v>2184127.3530000001</v>
      </c>
      <c r="AU7">
        <f t="shared" si="16"/>
        <v>2196419.4409569739</v>
      </c>
      <c r="AV7">
        <f t="shared" si="17"/>
        <v>23.570525738659377</v>
      </c>
      <c r="AX7" s="5">
        <v>2185765.9380000001</v>
      </c>
      <c r="AY7" s="5">
        <v>0.70088127877662698</v>
      </c>
      <c r="AZ7" s="5">
        <v>24.9447009586315</v>
      </c>
      <c r="BA7">
        <v>11.796354652978104</v>
      </c>
      <c r="BB7">
        <f t="shared" si="18"/>
        <v>2185747.9190000002</v>
      </c>
      <c r="BC7">
        <f t="shared" si="19"/>
        <v>2198049.1273682839</v>
      </c>
      <c r="BD7">
        <f t="shared" si="20"/>
        <v>12.008900633038948</v>
      </c>
      <c r="BF7" s="4">
        <v>760081.40899999999</v>
      </c>
      <c r="BG7" s="4">
        <v>1.0080447542619499</v>
      </c>
      <c r="BH7" s="4">
        <v>99.275204319891799</v>
      </c>
      <c r="BI7" s="5">
        <v>646828.94400000002</v>
      </c>
      <c r="BJ7" s="5">
        <v>0.81340294628563803</v>
      </c>
      <c r="BK7" s="5">
        <v>99.513170063323699</v>
      </c>
      <c r="BL7" s="4">
        <v>373787.14500000002</v>
      </c>
      <c r="BM7" s="4">
        <v>1.2768638389611999</v>
      </c>
      <c r="BN7" s="4">
        <v>98.448539099857996</v>
      </c>
      <c r="BO7" s="5">
        <v>65753.932000000001</v>
      </c>
      <c r="BP7" s="5">
        <v>2.3496178781591999</v>
      </c>
      <c r="BQ7" s="8">
        <v>99.618068228008894</v>
      </c>
      <c r="BR7" s="4">
        <v>626746.93999999994</v>
      </c>
      <c r="BS7" s="4">
        <v>0.76387334390422801</v>
      </c>
      <c r="BT7" s="4">
        <v>98.3069774373147</v>
      </c>
      <c r="BU7" s="5">
        <v>109273.012</v>
      </c>
      <c r="BV7" s="5">
        <v>0.85268324075076696</v>
      </c>
      <c r="BW7" s="8">
        <v>99.584850068646702</v>
      </c>
      <c r="BX7" s="12">
        <v>100</v>
      </c>
      <c r="BY7" s="10">
        <f t="shared" si="21"/>
        <v>99.124468202840646</v>
      </c>
      <c r="CA7">
        <v>99.682332505104881</v>
      </c>
      <c r="CC7">
        <f t="shared" si="22"/>
        <v>100.56279172274867</v>
      </c>
    </row>
    <row r="8" spans="1:81" x14ac:dyDescent="0.25">
      <c r="A8" s="2" t="s">
        <v>89</v>
      </c>
      <c r="B8" s="4">
        <v>837392.68599999999</v>
      </c>
      <c r="C8" s="4">
        <v>0.62388208356410901</v>
      </c>
      <c r="D8" s="4">
        <v>49.865195476484999</v>
      </c>
      <c r="E8">
        <v>50.129154127027</v>
      </c>
      <c r="F8">
        <f t="shared" si="0"/>
        <v>829777.31700000004</v>
      </c>
      <c r="G8">
        <f t="shared" si="1"/>
        <v>831300.72493292822</v>
      </c>
      <c r="H8">
        <f t="shared" si="2"/>
        <v>49.203949389341709</v>
      </c>
      <c r="J8" s="5">
        <v>855948.78399999999</v>
      </c>
      <c r="K8" s="5">
        <v>0.83966983363371395</v>
      </c>
      <c r="L8" s="5">
        <v>50.011476007009797</v>
      </c>
      <c r="M8">
        <v>46.835443621314951</v>
      </c>
      <c r="N8">
        <f t="shared" si="3"/>
        <v>855632.41700000002</v>
      </c>
      <c r="O8">
        <f t="shared" si="4"/>
        <v>857203.2929266172</v>
      </c>
      <c r="P8">
        <f t="shared" si="5"/>
        <v>46.242827476216064</v>
      </c>
      <c r="R8" s="4">
        <v>202310.136</v>
      </c>
      <c r="S8" s="4">
        <v>0.92923006434464905</v>
      </c>
      <c r="T8" s="4">
        <v>50.010421524685199</v>
      </c>
      <c r="U8">
        <v>46.163202430801427</v>
      </c>
      <c r="V8">
        <f t="shared" si="6"/>
        <v>201930.701</v>
      </c>
      <c r="W8">
        <f t="shared" si="7"/>
        <v>202301.43038185072</v>
      </c>
      <c r="X8">
        <f t="shared" si="8"/>
        <v>46.396218237701696</v>
      </c>
      <c r="Z8" s="4">
        <v>6444774.8449999997</v>
      </c>
      <c r="AA8" s="4">
        <v>0.55207151648890895</v>
      </c>
      <c r="AB8" s="4">
        <v>49.893941572451602</v>
      </c>
      <c r="AC8">
        <v>47.449457881191961</v>
      </c>
      <c r="AD8">
        <f t="shared" si="9"/>
        <v>6444623.6719999993</v>
      </c>
      <c r="AE8">
        <f t="shared" si="10"/>
        <v>6456455.5100431945</v>
      </c>
      <c r="AF8">
        <f t="shared" si="11"/>
        <v>47.439404477940279</v>
      </c>
      <c r="AH8" s="14">
        <v>2664496.5269999998</v>
      </c>
      <c r="AI8" s="14">
        <v>0.93512481207448395</v>
      </c>
      <c r="AJ8" s="14">
        <v>50.218217735806</v>
      </c>
      <c r="AK8">
        <v>24.469897082444049</v>
      </c>
      <c r="AL8">
        <f t="shared" si="12"/>
        <v>2664479.5079999999</v>
      </c>
      <c r="AM8">
        <f t="shared" si="13"/>
        <v>2669371.2893688702</v>
      </c>
      <c r="AN8">
        <f t="shared" si="14"/>
        <v>24.761797456159165</v>
      </c>
      <c r="AP8" s="4">
        <v>4349411.2750000004</v>
      </c>
      <c r="AQ8" s="4">
        <v>0.97370990005785596</v>
      </c>
      <c r="AR8" s="4">
        <v>49.913022702205602</v>
      </c>
      <c r="AS8">
        <v>46.401092510899147</v>
      </c>
      <c r="AT8">
        <f t="shared" si="15"/>
        <v>4342192.3040000005</v>
      </c>
      <c r="AU8">
        <f t="shared" si="16"/>
        <v>4350164.2382366806</v>
      </c>
      <c r="AV8">
        <f t="shared" si="17"/>
        <v>46.683095329040945</v>
      </c>
      <c r="AX8" s="5">
        <v>4338541.3569999998</v>
      </c>
      <c r="AY8" s="5">
        <v>0.81732408188232397</v>
      </c>
      <c r="AZ8" s="5">
        <v>49.886675906575903</v>
      </c>
      <c r="BA8">
        <v>23.626827720758577</v>
      </c>
      <c r="BB8">
        <f t="shared" si="18"/>
        <v>4338523.3379999995</v>
      </c>
      <c r="BC8">
        <f t="shared" si="19"/>
        <v>4346488.5362946438</v>
      </c>
      <c r="BD8">
        <f t="shared" si="20"/>
        <v>23.746761746631211</v>
      </c>
      <c r="BF8" s="4">
        <v>768807.30599999998</v>
      </c>
      <c r="BG8" s="4">
        <v>0.728794476282417</v>
      </c>
      <c r="BH8" s="4">
        <v>100.41490487997901</v>
      </c>
      <c r="BI8" s="5">
        <v>648362.92099999997</v>
      </c>
      <c r="BJ8" s="5">
        <v>1.22727793729751</v>
      </c>
      <c r="BK8" s="8">
        <v>99.749168955287701</v>
      </c>
      <c r="BL8" s="4">
        <v>377245.54599999997</v>
      </c>
      <c r="BM8" s="4">
        <v>0.686823243008301</v>
      </c>
      <c r="BN8" s="4">
        <v>99.359417204217294</v>
      </c>
      <c r="BO8" s="5">
        <v>66759.828999999998</v>
      </c>
      <c r="BP8" s="5">
        <v>0.95521923152771504</v>
      </c>
      <c r="BQ8" s="8">
        <v>101.142015358294</v>
      </c>
      <c r="BR8" s="4">
        <v>631929.88300000003</v>
      </c>
      <c r="BS8" s="4">
        <v>1.0847423310720199</v>
      </c>
      <c r="BT8" s="4">
        <v>99.119936269726196</v>
      </c>
      <c r="BU8" s="5">
        <v>110199.33199999999</v>
      </c>
      <c r="BV8" s="5">
        <v>0.85882118318009004</v>
      </c>
      <c r="BW8" s="8">
        <v>100.42904239598499</v>
      </c>
      <c r="BX8" s="12">
        <v>100</v>
      </c>
      <c r="BY8" s="10">
        <f t="shared" si="21"/>
        <v>100.03574751058153</v>
      </c>
      <c r="CA8">
        <v>100.21940552124515</v>
      </c>
      <c r="CC8">
        <f t="shared" si="22"/>
        <v>100.18359238095782</v>
      </c>
    </row>
    <row r="9" spans="1:81" x14ac:dyDescent="0.25">
      <c r="A9" s="2" t="s">
        <v>18</v>
      </c>
      <c r="B9" s="4">
        <v>1287955.3940000001</v>
      </c>
      <c r="C9" s="4">
        <v>0.97249553028552105</v>
      </c>
      <c r="D9" s="4">
        <v>75.699673097322403</v>
      </c>
      <c r="E9">
        <v>75.258806239877259</v>
      </c>
      <c r="F9">
        <f t="shared" si="0"/>
        <v>1280340.0250000001</v>
      </c>
      <c r="G9">
        <f t="shared" si="1"/>
        <v>1277983.1393561531</v>
      </c>
      <c r="H9">
        <f t="shared" si="2"/>
        <v>75.642683596102586</v>
      </c>
      <c r="J9" s="5">
        <v>1320976.3959999999</v>
      </c>
      <c r="K9" s="5">
        <v>0.93832309333881203</v>
      </c>
      <c r="L9" s="5">
        <v>75.788334897578906</v>
      </c>
      <c r="M9">
        <v>70.313964758381232</v>
      </c>
      <c r="N9">
        <f t="shared" si="3"/>
        <v>1320660.0289999999</v>
      </c>
      <c r="O9">
        <f t="shared" si="4"/>
        <v>1318228.9211677248</v>
      </c>
      <c r="P9">
        <f t="shared" si="5"/>
        <v>71.113390579259033</v>
      </c>
      <c r="R9" s="4">
        <v>305203.46899999998</v>
      </c>
      <c r="S9" s="4">
        <v>0.70522509812979794</v>
      </c>
      <c r="T9" s="4">
        <v>75.179864536474795</v>
      </c>
      <c r="U9">
        <v>69.304730304212669</v>
      </c>
      <c r="V9">
        <f t="shared" si="6"/>
        <v>304824.03399999999</v>
      </c>
      <c r="W9">
        <f t="shared" si="7"/>
        <v>304262.90541258885</v>
      </c>
      <c r="X9">
        <f t="shared" si="8"/>
        <v>69.780268654126743</v>
      </c>
      <c r="Z9" s="4">
        <v>9791794.7310000006</v>
      </c>
      <c r="AA9" s="4">
        <v>0.42149044579983402</v>
      </c>
      <c r="AB9" s="4">
        <v>75.293358480811307</v>
      </c>
      <c r="AC9">
        <v>71.235783229435214</v>
      </c>
      <c r="AD9">
        <f t="shared" si="9"/>
        <v>9791643.5580000002</v>
      </c>
      <c r="AE9">
        <f t="shared" si="10"/>
        <v>9773618.8273183852</v>
      </c>
      <c r="AF9">
        <f t="shared" si="11"/>
        <v>71.812568992559719</v>
      </c>
      <c r="AH9" s="14">
        <v>4000146.1060000001</v>
      </c>
      <c r="AI9" s="14">
        <v>0.64120976322912504</v>
      </c>
      <c r="AJ9" s="14">
        <v>75.142955037840196</v>
      </c>
      <c r="AK9">
        <v>36.736611165846789</v>
      </c>
      <c r="AL9">
        <f t="shared" si="12"/>
        <v>4000129.0870000003</v>
      </c>
      <c r="AM9">
        <f t="shared" si="13"/>
        <v>3992765.5377594884</v>
      </c>
      <c r="AN9">
        <f t="shared" si="14"/>
        <v>37.037954191568694</v>
      </c>
      <c r="AP9" s="4">
        <v>6566206.8360000001</v>
      </c>
      <c r="AQ9" s="4">
        <v>0.43997027169095898</v>
      </c>
      <c r="AR9" s="4">
        <v>75.144137964287694</v>
      </c>
      <c r="AS9">
        <v>69.661874240834791</v>
      </c>
      <c r="AT9">
        <f t="shared" si="15"/>
        <v>6558987.8650000002</v>
      </c>
      <c r="AU9">
        <f t="shared" si="16"/>
        <v>6546913.8971201116</v>
      </c>
      <c r="AV9">
        <f t="shared" si="17"/>
        <v>70.257164748834171</v>
      </c>
      <c r="AX9" s="5">
        <v>6546478.1059999997</v>
      </c>
      <c r="AY9" s="5">
        <v>0.456595014708156</v>
      </c>
      <c r="AZ9" s="5">
        <v>75.100388544083302</v>
      </c>
      <c r="BA9">
        <v>35.470912694711885</v>
      </c>
      <c r="BB9">
        <f t="shared" si="18"/>
        <v>6546460.0869999994</v>
      </c>
      <c r="BC9">
        <f t="shared" si="19"/>
        <v>6534409.1806034213</v>
      </c>
      <c r="BD9">
        <f t="shared" si="20"/>
        <v>35.700326061154541</v>
      </c>
      <c r="BF9" s="4">
        <v>771043.64099999995</v>
      </c>
      <c r="BG9" s="4">
        <v>0.57071824812536398</v>
      </c>
      <c r="BH9" s="4">
        <f>(BF9/BF3)*100</f>
        <v>100.70699545267823</v>
      </c>
      <c r="BI9" s="5">
        <v>639210.38399999996</v>
      </c>
      <c r="BJ9" s="5">
        <v>1.65530660994692</v>
      </c>
      <c r="BK9" s="8">
        <f>(BI9/BI3)*100</f>
        <v>98.341071838669052</v>
      </c>
      <c r="BL9" s="4">
        <v>378627.81800000003</v>
      </c>
      <c r="BM9" s="4">
        <v>0.91189750452242102</v>
      </c>
      <c r="BN9" s="4">
        <f>(BL9/BL3)*100</f>
        <v>99.723481781768925</v>
      </c>
      <c r="BO9" s="5">
        <v>65999.161999999997</v>
      </c>
      <c r="BP9" s="5">
        <v>2.17882204903341</v>
      </c>
      <c r="BQ9" s="8">
        <f>(BO9/BO3)*100</f>
        <v>99.989594890042625</v>
      </c>
      <c r="BR9" s="4">
        <v>634744.33799999999</v>
      </c>
      <c r="BS9" s="4">
        <v>0.66417715295471103</v>
      </c>
      <c r="BT9" s="4">
        <f>(BR9/BR3)*100</f>
        <v>99.561391259810918</v>
      </c>
      <c r="BU9" s="5">
        <v>109420.327</v>
      </c>
      <c r="BV9" s="5">
        <v>1.3755165135682501</v>
      </c>
      <c r="BW9" s="8">
        <f>(BU9/BU3)*100</f>
        <v>99.71910409824973</v>
      </c>
      <c r="BX9" s="12">
        <v>100</v>
      </c>
      <c r="BY9" s="10">
        <f t="shared" si="21"/>
        <v>99.673606553536573</v>
      </c>
      <c r="CA9">
        <v>99.490124597361302</v>
      </c>
      <c r="CC9">
        <f t="shared" si="22"/>
        <v>99.815917209660995</v>
      </c>
    </row>
    <row r="10" spans="1:81" x14ac:dyDescent="0.25">
      <c r="A10" s="2" t="s">
        <v>40</v>
      </c>
      <c r="B10" s="4">
        <v>1702030.0789999999</v>
      </c>
      <c r="C10" s="4">
        <v>0.74610900836503702</v>
      </c>
      <c r="D10" s="4">
        <v>100.085357797565</v>
      </c>
      <c r="E10">
        <v>100.27822893996554</v>
      </c>
      <c r="F10">
        <f t="shared" si="0"/>
        <v>1694414.71</v>
      </c>
      <c r="G10">
        <f t="shared" si="1"/>
        <v>1697719.5635948242</v>
      </c>
      <c r="H10">
        <f t="shared" si="2"/>
        <v>100.48650864722251</v>
      </c>
      <c r="J10" s="5">
        <v>1729499.415</v>
      </c>
      <c r="K10" s="5">
        <v>0.68248069526764399</v>
      </c>
      <c r="L10" s="5">
        <v>99.637450813734503</v>
      </c>
      <c r="M10">
        <v>93.689499050033319</v>
      </c>
      <c r="N10">
        <f t="shared" si="3"/>
        <v>1729183.048</v>
      </c>
      <c r="O10">
        <f t="shared" si="4"/>
        <v>1732555.7151390212</v>
      </c>
      <c r="P10">
        <f t="shared" si="5"/>
        <v>93.464730816152624</v>
      </c>
      <c r="R10" s="4">
        <v>399995.42</v>
      </c>
      <c r="S10" s="4">
        <v>0.78932501204586902</v>
      </c>
      <c r="T10" s="4">
        <v>99.317071079686301</v>
      </c>
      <c r="U10">
        <v>92.344749528938848</v>
      </c>
      <c r="V10">
        <f t="shared" si="6"/>
        <v>399615.98499999999</v>
      </c>
      <c r="W10">
        <f t="shared" si="7"/>
        <v>400395.41185269551</v>
      </c>
      <c r="X10">
        <f t="shared" si="8"/>
        <v>91.827491652568739</v>
      </c>
      <c r="Z10" s="4">
        <v>12824110.032</v>
      </c>
      <c r="AA10" s="4">
        <v>0.70281953669393404</v>
      </c>
      <c r="AB10" s="4">
        <v>99.341777752908001</v>
      </c>
      <c r="AC10">
        <v>94.917771571215823</v>
      </c>
      <c r="AD10">
        <f t="shared" si="9"/>
        <v>12823958.858999999</v>
      </c>
      <c r="AE10">
        <f t="shared" si="10"/>
        <v>12848971.216532612</v>
      </c>
      <c r="AF10">
        <f t="shared" si="11"/>
        <v>94.409005330918021</v>
      </c>
      <c r="AH10" s="14">
        <v>5228480.1560000004</v>
      </c>
      <c r="AI10" s="14">
        <v>0.81889857617353001</v>
      </c>
      <c r="AJ10" s="14">
        <v>99.153769390984905</v>
      </c>
      <c r="AK10">
        <v>48.949518189610956</v>
      </c>
      <c r="AL10">
        <f t="shared" si="12"/>
        <v>5228463.1370000001</v>
      </c>
      <c r="AM10">
        <f t="shared" si="13"/>
        <v>5238660.9386903076</v>
      </c>
      <c r="AN10">
        <f t="shared" si="14"/>
        <v>48.595211022896677</v>
      </c>
      <c r="AP10" s="4">
        <v>8574792.2709999997</v>
      </c>
      <c r="AQ10" s="4">
        <v>0.65570088018911299</v>
      </c>
      <c r="AR10" s="4">
        <v>99.124266991579503</v>
      </c>
      <c r="AS10">
        <v>92.820624223615255</v>
      </c>
      <c r="AT10">
        <f t="shared" si="15"/>
        <v>8567573.2999999989</v>
      </c>
      <c r="AU10">
        <f t="shared" si="16"/>
        <v>8584283.8344708811</v>
      </c>
      <c r="AV10">
        <f t="shared" si="17"/>
        <v>92.120876047334676</v>
      </c>
      <c r="AX10" s="5">
        <v>8580341.9149999991</v>
      </c>
      <c r="AY10" s="5">
        <v>0.37883085629528601</v>
      </c>
      <c r="AZ10" s="5">
        <v>99.256837002737399</v>
      </c>
      <c r="BA10">
        <v>47.263044441238129</v>
      </c>
      <c r="BB10">
        <f t="shared" si="18"/>
        <v>8580323.8959999997</v>
      </c>
      <c r="BC10">
        <f t="shared" si="19"/>
        <v>8597059.2997385859</v>
      </c>
      <c r="BD10">
        <f t="shared" si="20"/>
        <v>46.969482884358655</v>
      </c>
      <c r="BF10" s="4">
        <v>758666.66799999995</v>
      </c>
      <c r="BG10" s="4">
        <v>0.79471429037363195</v>
      </c>
      <c r="BH10" s="4">
        <f>(BF10/BF4)*100</f>
        <v>99.497454010976284</v>
      </c>
      <c r="BI10" s="5">
        <v>639748.19999999995</v>
      </c>
      <c r="BJ10" s="5">
        <v>1.1715463629318701</v>
      </c>
      <c r="BK10" s="8">
        <f>(BI10/BI4)*100</f>
        <v>98.821463266614856</v>
      </c>
      <c r="BL10" s="4">
        <v>371960.01299999998</v>
      </c>
      <c r="BM10" s="4">
        <v>0.76727620997664503</v>
      </c>
      <c r="BN10" s="4">
        <f>(BL10/BL4)*100</f>
        <v>99.640322984326033</v>
      </c>
      <c r="BO10" s="5">
        <v>65768.088000000003</v>
      </c>
      <c r="BP10" s="5">
        <v>0.96006192523685097</v>
      </c>
      <c r="BQ10" s="8">
        <f>(BO10/BO4)*100</f>
        <v>99.710592847572627</v>
      </c>
      <c r="BR10" s="4">
        <v>625686.48100000003</v>
      </c>
      <c r="BS10" s="4">
        <v>0.53787116180551198</v>
      </c>
      <c r="BT10" s="4">
        <f>(BR10/BR4)*100</f>
        <v>99.644070759762897</v>
      </c>
      <c r="BU10" s="5">
        <v>108626.826</v>
      </c>
      <c r="BV10" s="5">
        <v>1.74449311493306</v>
      </c>
      <c r="BW10" s="8">
        <f>(BU10/BU4)*100</f>
        <v>99.689397379119185</v>
      </c>
      <c r="BX10" s="12">
        <v>100</v>
      </c>
      <c r="BY10" s="10">
        <f t="shared" si="21"/>
        <v>99.500550208061966</v>
      </c>
      <c r="CA10">
        <v>99.694620024088337</v>
      </c>
      <c r="CC10">
        <f t="shared" si="22"/>
        <v>100.19504396269221</v>
      </c>
    </row>
    <row r="11" spans="1:81" x14ac:dyDescent="0.25">
      <c r="A11" s="2" t="s">
        <v>56</v>
      </c>
      <c r="B11" s="4">
        <v>7991.8829999999998</v>
      </c>
      <c r="C11" s="4">
        <v>3.4650959381151698</v>
      </c>
      <c r="D11" s="4">
        <v>2.2239855558024699E-2</v>
      </c>
      <c r="F11">
        <f t="shared" si="0"/>
        <v>376.51400000000012</v>
      </c>
      <c r="G11">
        <f t="shared" si="1"/>
        <v>374.39176853742049</v>
      </c>
      <c r="H11">
        <f t="shared" si="2"/>
        <v>2.2159915273005058E-2</v>
      </c>
      <c r="J11" s="5">
        <v>814.952</v>
      </c>
      <c r="K11" s="5">
        <v>14.970577651742699</v>
      </c>
      <c r="L11" s="5">
        <v>2.8729022338857602E-2</v>
      </c>
      <c r="N11">
        <f t="shared" si="3"/>
        <v>498.58499999999998</v>
      </c>
      <c r="O11">
        <f t="shared" si="4"/>
        <v>495.77471200600689</v>
      </c>
      <c r="P11">
        <f t="shared" si="5"/>
        <v>2.674514279581415E-2</v>
      </c>
      <c r="R11" s="4">
        <v>361.411</v>
      </c>
      <c r="S11" s="4">
        <v>21.316131880081301</v>
      </c>
      <c r="T11" s="4" t="s">
        <v>21</v>
      </c>
      <c r="V11">
        <f t="shared" si="6"/>
        <v>-18.024000000000001</v>
      </c>
      <c r="W11">
        <f t="shared" si="7"/>
        <v>-17.922407230855864</v>
      </c>
      <c r="X11">
        <f t="shared" si="8"/>
        <v>-4.1103610372808901E-3</v>
      </c>
      <c r="Z11" s="4">
        <v>3757.7669999999998</v>
      </c>
      <c r="AA11" s="4">
        <v>3.6523024235955899</v>
      </c>
      <c r="AB11" s="4">
        <v>2.79387561619884E-2</v>
      </c>
      <c r="AD11">
        <f t="shared" si="9"/>
        <v>3606.5940000000001</v>
      </c>
      <c r="AE11">
        <f t="shared" si="10"/>
        <v>3586.2653342410877</v>
      </c>
      <c r="AF11">
        <f t="shared" si="11"/>
        <v>2.6350416492708157E-2</v>
      </c>
      <c r="AH11" s="14">
        <v>1336.59</v>
      </c>
      <c r="AI11" s="14">
        <v>5.6971097612012596</v>
      </c>
      <c r="AJ11" s="14">
        <v>2.5024645904667402E-2</v>
      </c>
      <c r="AL11">
        <f t="shared" si="12"/>
        <v>1319.5709999999999</v>
      </c>
      <c r="AM11">
        <f t="shared" si="13"/>
        <v>1312.1332019544884</v>
      </c>
      <c r="AN11">
        <f t="shared" si="14"/>
        <v>1.2171696276084751E-2</v>
      </c>
      <c r="AP11" s="4">
        <v>7851.9390000000003</v>
      </c>
      <c r="AQ11" s="4">
        <v>5.2384385141413903</v>
      </c>
      <c r="AR11" s="4">
        <v>7.3232509174011003E-3</v>
      </c>
      <c r="AT11">
        <f t="shared" si="15"/>
        <v>632.96800000000076</v>
      </c>
      <c r="AU11">
        <f t="shared" si="16"/>
        <v>629.40025854973294</v>
      </c>
      <c r="AV11">
        <f t="shared" si="17"/>
        <v>6.7543087251138376E-3</v>
      </c>
      <c r="AX11" s="5">
        <v>3578.5160000000001</v>
      </c>
      <c r="AY11" s="5">
        <v>6.0843729789641996</v>
      </c>
      <c r="AZ11" s="5">
        <v>4.11876841318876E-2</v>
      </c>
      <c r="BB11">
        <f t="shared" si="18"/>
        <v>3560.4970000000003</v>
      </c>
      <c r="BC11">
        <f t="shared" si="19"/>
        <v>3540.4281612428208</v>
      </c>
      <c r="BD11">
        <f t="shared" si="20"/>
        <v>1.9342902511775457E-2</v>
      </c>
      <c r="BF11" s="4">
        <v>776661.74399999995</v>
      </c>
      <c r="BG11" s="4">
        <v>0.86079360811461003</v>
      </c>
      <c r="BH11" s="4">
        <v>101.44078306623</v>
      </c>
      <c r="BI11" s="5">
        <v>650478.93299999996</v>
      </c>
      <c r="BJ11" s="5">
        <v>0.93398740538050196</v>
      </c>
      <c r="BK11" s="8">
        <v>100.074712615579</v>
      </c>
      <c r="BL11" s="4">
        <v>378372.81900000002</v>
      </c>
      <c r="BM11" s="4">
        <v>0.91128488426457499</v>
      </c>
      <c r="BN11" s="4">
        <v>99.656319817111395</v>
      </c>
      <c r="BO11" s="5">
        <v>65744.489000000001</v>
      </c>
      <c r="BP11" s="5">
        <v>1.9574009899495599</v>
      </c>
      <c r="BQ11" s="8">
        <v>99.603761959324004</v>
      </c>
      <c r="BR11" s="4">
        <v>632854.63699999999</v>
      </c>
      <c r="BS11" s="4">
        <v>0.94984143298702595</v>
      </c>
      <c r="BT11" s="4">
        <v>99.264986472305694</v>
      </c>
      <c r="BU11" s="5">
        <v>109109.067</v>
      </c>
      <c r="BV11" s="5">
        <v>1.52634362388073</v>
      </c>
      <c r="BW11" s="8">
        <v>99.435440457383194</v>
      </c>
      <c r="BX11" s="12">
        <v>100</v>
      </c>
      <c r="BY11" s="10">
        <f t="shared" si="21"/>
        <v>99.912667397988898</v>
      </c>
      <c r="CA11">
        <v>99.349506914547987</v>
      </c>
      <c r="CC11">
        <f t="shared" si="22"/>
        <v>99.436347263958396</v>
      </c>
    </row>
    <row r="12" spans="1:81" x14ac:dyDescent="0.25">
      <c r="A12" s="2" t="s">
        <v>64</v>
      </c>
      <c r="B12" s="4">
        <v>7715.4409999999998</v>
      </c>
      <c r="C12" s="4">
        <v>6.6464752461972898</v>
      </c>
      <c r="D12" s="4">
        <v>5.91103338893812E-3</v>
      </c>
      <c r="F12">
        <f t="shared" si="0"/>
        <v>100.07200000000012</v>
      </c>
      <c r="G12">
        <f t="shared" si="1"/>
        <v>99.440839471664788</v>
      </c>
      <c r="H12">
        <f t="shared" si="2"/>
        <v>5.8858147068165008E-3</v>
      </c>
      <c r="J12" s="5">
        <v>719.827</v>
      </c>
      <c r="K12" s="5">
        <v>19.400090936599501</v>
      </c>
      <c r="L12" s="5">
        <v>2.3247814019345701E-2</v>
      </c>
      <c r="N12">
        <f t="shared" si="3"/>
        <v>403.46</v>
      </c>
      <c r="O12">
        <f t="shared" si="4"/>
        <v>400.91535187902537</v>
      </c>
      <c r="P12">
        <f t="shared" si="5"/>
        <v>2.1627844412743451E-2</v>
      </c>
      <c r="R12" s="4">
        <v>334.38200000000001</v>
      </c>
      <c r="S12" s="4">
        <v>14.749297598284199</v>
      </c>
      <c r="T12" s="4" t="s">
        <v>21</v>
      </c>
      <c r="V12">
        <f t="shared" si="6"/>
        <v>-45.052999999999997</v>
      </c>
      <c r="W12">
        <f t="shared" si="7"/>
        <v>-44.768847836726636</v>
      </c>
      <c r="X12">
        <f t="shared" si="8"/>
        <v>-1.0267377895265609E-2</v>
      </c>
      <c r="Z12" s="4">
        <v>3127.886</v>
      </c>
      <c r="AA12" s="4">
        <v>7.1197423860915903</v>
      </c>
      <c r="AB12" s="4">
        <v>2.30593348381384E-2</v>
      </c>
      <c r="AD12">
        <f t="shared" si="9"/>
        <v>2976.7129999999997</v>
      </c>
      <c r="AE12">
        <f t="shared" si="10"/>
        <v>2957.938680012564</v>
      </c>
      <c r="AF12">
        <f t="shared" si="11"/>
        <v>2.1733728242033842E-2</v>
      </c>
      <c r="AH12" s="14">
        <v>1127.336</v>
      </c>
      <c r="AI12" s="14">
        <v>9.2401368481826793</v>
      </c>
      <c r="AJ12" s="14">
        <v>2.1056305243850101E-2</v>
      </c>
      <c r="AL12">
        <f t="shared" si="12"/>
        <v>1110.317</v>
      </c>
      <c r="AM12">
        <f t="shared" si="13"/>
        <v>1103.3141594018336</v>
      </c>
      <c r="AN12">
        <f t="shared" si="14"/>
        <v>1.0234635344444756E-2</v>
      </c>
      <c r="AP12" s="4">
        <v>61937.561999999998</v>
      </c>
      <c r="AQ12" s="4">
        <v>1.93268899144196</v>
      </c>
      <c r="AR12" s="4">
        <v>0.633077772872634</v>
      </c>
      <c r="AT12">
        <f t="shared" si="15"/>
        <v>54718.591</v>
      </c>
      <c r="AU12">
        <f t="shared" si="16"/>
        <v>54373.477333786424</v>
      </c>
      <c r="AV12">
        <f t="shared" si="17"/>
        <v>0.58350032015653186</v>
      </c>
      <c r="AX12" s="5">
        <v>3904.97</v>
      </c>
      <c r="AY12" s="5">
        <v>8.2303548000893194</v>
      </c>
      <c r="AZ12" s="5">
        <v>4.4964090694115097E-2</v>
      </c>
      <c r="BB12">
        <f t="shared" si="18"/>
        <v>3886.951</v>
      </c>
      <c r="BC12">
        <f t="shared" si="19"/>
        <v>3862.435750511896</v>
      </c>
      <c r="BD12">
        <f t="shared" si="20"/>
        <v>2.1102170352729783E-2</v>
      </c>
      <c r="BF12" s="4">
        <v>777309.41899999999</v>
      </c>
      <c r="BG12" s="4">
        <v>1.1540310396845701</v>
      </c>
      <c r="BH12" s="4">
        <v>101.52537672579901</v>
      </c>
      <c r="BI12" s="5">
        <v>652810.39500000002</v>
      </c>
      <c r="BJ12" s="5">
        <v>0.78562170886454297</v>
      </c>
      <c r="BK12" s="8">
        <v>100.433402771074</v>
      </c>
      <c r="BL12" s="4">
        <v>376975.83799999999</v>
      </c>
      <c r="BM12" s="4">
        <v>1.19289173088383</v>
      </c>
      <c r="BN12" s="4">
        <v>99.288381164217697</v>
      </c>
      <c r="BO12" s="5">
        <v>66620.108999999997</v>
      </c>
      <c r="BP12" s="5">
        <v>1.66825069081044</v>
      </c>
      <c r="BQ12" s="8">
        <v>100.930337728235</v>
      </c>
      <c r="BR12" s="4">
        <v>631390.03099999996</v>
      </c>
      <c r="BS12" s="4">
        <v>0.83203447233218697</v>
      </c>
      <c r="BT12" s="4">
        <v>99.0352590020821</v>
      </c>
      <c r="BU12" s="5">
        <v>109482.58199999999</v>
      </c>
      <c r="BV12" s="5">
        <v>0.81963537651934704</v>
      </c>
      <c r="BW12" s="8">
        <v>99.775839560442606</v>
      </c>
      <c r="BX12" s="12">
        <v>100</v>
      </c>
      <c r="BY12" s="10">
        <f t="shared" si="21"/>
        <v>100.16476615864173</v>
      </c>
      <c r="CA12">
        <v>99.533020548188517</v>
      </c>
      <c r="CC12">
        <f t="shared" si="22"/>
        <v>99.369293580286865</v>
      </c>
    </row>
    <row r="13" spans="1:81" x14ac:dyDescent="0.25">
      <c r="A13" s="2" t="s">
        <v>49</v>
      </c>
      <c r="B13" s="4">
        <v>8399.5030000000006</v>
      </c>
      <c r="C13" s="4">
        <v>2.8832182892781</v>
      </c>
      <c r="D13" s="4">
        <v>4.6317074260548603E-2</v>
      </c>
      <c r="F13">
        <f t="shared" si="0"/>
        <v>784.13400000000092</v>
      </c>
      <c r="G13">
        <f t="shared" si="1"/>
        <v>790.14825434361785</v>
      </c>
      <c r="H13">
        <f t="shared" si="2"/>
        <v>4.6768171313620467E-2</v>
      </c>
      <c r="J13" s="5">
        <v>604.70100000000002</v>
      </c>
      <c r="K13" s="5">
        <v>13.1815658664413</v>
      </c>
      <c r="L13" s="5">
        <v>1.6614125830203798E-2</v>
      </c>
      <c r="N13">
        <f t="shared" si="3"/>
        <v>288.334</v>
      </c>
      <c r="O13">
        <f t="shared" si="4"/>
        <v>290.5455021309017</v>
      </c>
      <c r="P13">
        <f t="shared" si="5"/>
        <v>1.5673814648049938E-2</v>
      </c>
      <c r="R13" s="4">
        <v>449.51400000000001</v>
      </c>
      <c r="S13" s="4">
        <v>12.6187461647962</v>
      </c>
      <c r="T13" s="4">
        <v>1.7416823364043699E-2</v>
      </c>
      <c r="V13">
        <f t="shared" si="6"/>
        <v>70.079000000000008</v>
      </c>
      <c r="W13">
        <f t="shared" si="7"/>
        <v>70.616501154326102</v>
      </c>
      <c r="X13">
        <f t="shared" si="8"/>
        <v>1.6195330861254065E-2</v>
      </c>
      <c r="Z13" s="4">
        <v>2032.452</v>
      </c>
      <c r="AA13" s="4">
        <v>11.460722425899</v>
      </c>
      <c r="AB13" s="4">
        <v>1.4573471606083001E-2</v>
      </c>
      <c r="AD13">
        <f t="shared" si="9"/>
        <v>1881.279</v>
      </c>
      <c r="AE13">
        <f t="shared" si="10"/>
        <v>1895.708281726472</v>
      </c>
      <c r="AF13">
        <f t="shared" si="11"/>
        <v>1.3928892069203095E-2</v>
      </c>
      <c r="AH13" s="14">
        <v>664.77200000000005</v>
      </c>
      <c r="AI13" s="14">
        <v>17.865305268328601</v>
      </c>
      <c r="AJ13" s="14">
        <v>1.22841358734665E-2</v>
      </c>
      <c r="AL13">
        <f t="shared" si="12"/>
        <v>647.75300000000004</v>
      </c>
      <c r="AM13">
        <f t="shared" si="13"/>
        <v>652.72122136757355</v>
      </c>
      <c r="AN13">
        <f t="shared" si="14"/>
        <v>6.0548155077602781E-3</v>
      </c>
      <c r="AP13" s="4">
        <v>57890.434000000001</v>
      </c>
      <c r="AQ13" s="4">
        <v>2.2612033766279098</v>
      </c>
      <c r="AR13" s="4">
        <v>0.586253709351508</v>
      </c>
      <c r="AT13">
        <f t="shared" si="15"/>
        <v>50671.463000000003</v>
      </c>
      <c r="AU13">
        <f t="shared" si="16"/>
        <v>51060.109668101592</v>
      </c>
      <c r="AV13">
        <f t="shared" si="17"/>
        <v>0.547943442271842</v>
      </c>
      <c r="AX13" s="5">
        <v>4297.5349999999999</v>
      </c>
      <c r="AY13" s="5">
        <v>7.2359833759835599</v>
      </c>
      <c r="AZ13" s="5">
        <v>4.9505266608947898E-2</v>
      </c>
      <c r="BB13">
        <f t="shared" si="18"/>
        <v>4279.5159999999996</v>
      </c>
      <c r="BC13">
        <f t="shared" si="19"/>
        <v>4312.3395960838043</v>
      </c>
      <c r="BD13">
        <f t="shared" si="20"/>
        <v>2.3560191198862535E-2</v>
      </c>
      <c r="BF13" s="4">
        <v>768087.848</v>
      </c>
      <c r="BG13" s="4">
        <v>1.9137223215908701</v>
      </c>
      <c r="BH13" s="4">
        <v>100.320935551031</v>
      </c>
      <c r="BI13" s="5">
        <v>639178.696</v>
      </c>
      <c r="BJ13" s="5">
        <v>1.15061102674527</v>
      </c>
      <c r="BK13" s="5">
        <v>98.336196711539699</v>
      </c>
      <c r="BL13" s="4">
        <v>374100.89199999999</v>
      </c>
      <c r="BM13" s="4">
        <v>1.1248327465260799</v>
      </c>
      <c r="BN13" s="4">
        <v>98.531174188330496</v>
      </c>
      <c r="BO13" s="5">
        <v>65033.845000000001</v>
      </c>
      <c r="BP13" s="5">
        <v>1.3028535034197299</v>
      </c>
      <c r="BQ13" s="5">
        <v>98.527126991276404</v>
      </c>
      <c r="BR13" s="4">
        <v>628782.49300000002</v>
      </c>
      <c r="BS13" s="4">
        <v>1.0864351897936799</v>
      </c>
      <c r="BT13" s="4">
        <v>98.626259511262205</v>
      </c>
      <c r="BU13" s="5">
        <v>108703.61</v>
      </c>
      <c r="BV13" s="5">
        <v>1.3969434192349</v>
      </c>
      <c r="BW13" s="5">
        <v>99.065931336921906</v>
      </c>
      <c r="BX13" s="12">
        <v>100</v>
      </c>
      <c r="BY13" s="10">
        <f t="shared" si="21"/>
        <v>98.901270715060278</v>
      </c>
      <c r="CA13">
        <v>99.65983672161947</v>
      </c>
      <c r="CC13">
        <f t="shared" si="22"/>
        <v>100.76699318529958</v>
      </c>
    </row>
    <row r="14" spans="1:81" x14ac:dyDescent="0.25">
      <c r="A14" s="2" t="s">
        <v>85</v>
      </c>
      <c r="B14" s="4">
        <v>7447.0360000000001</v>
      </c>
      <c r="C14" s="4">
        <v>4.0936720946268803</v>
      </c>
      <c r="D14" s="4" t="s">
        <v>21</v>
      </c>
      <c r="F14">
        <f t="shared" si="0"/>
        <v>-168.33299999999963</v>
      </c>
      <c r="G14">
        <f t="shared" si="1"/>
        <v>-171.08126614226208</v>
      </c>
      <c r="H14">
        <f t="shared" si="2"/>
        <v>-1.0126147744436939E-2</v>
      </c>
      <c r="J14" s="5">
        <v>474.54399999999998</v>
      </c>
      <c r="K14" s="5">
        <v>16.7957975563715</v>
      </c>
      <c r="L14" s="5">
        <v>9.1143347001884697E-3</v>
      </c>
      <c r="N14">
        <f t="shared" si="3"/>
        <v>158.17699999999996</v>
      </c>
      <c r="O14">
        <f t="shared" si="4"/>
        <v>160.75945557071191</v>
      </c>
      <c r="P14">
        <f t="shared" si="5"/>
        <v>8.6723555899396836E-3</v>
      </c>
      <c r="R14" s="4">
        <v>324.36700000000002</v>
      </c>
      <c r="S14" s="4">
        <v>14.2700533206428</v>
      </c>
      <c r="T14" s="4" t="s">
        <v>21</v>
      </c>
      <c r="V14">
        <f t="shared" si="6"/>
        <v>-55.067999999999984</v>
      </c>
      <c r="W14">
        <f t="shared" si="7"/>
        <v>-55.967060314508196</v>
      </c>
      <c r="X14">
        <f t="shared" si="8"/>
        <v>-1.2835598540125266E-2</v>
      </c>
      <c r="Z14" s="4">
        <v>2007.4090000000001</v>
      </c>
      <c r="AA14" s="4">
        <v>9.9981367678136106</v>
      </c>
      <c r="AB14" s="4">
        <v>1.4379474091928499E-2</v>
      </c>
      <c r="AD14">
        <f t="shared" si="9"/>
        <v>1856.2360000000001</v>
      </c>
      <c r="AE14">
        <f t="shared" si="10"/>
        <v>1886.5415880359094</v>
      </c>
      <c r="AF14">
        <f t="shared" si="11"/>
        <v>1.3861538938830626E-2</v>
      </c>
      <c r="AH14" s="14">
        <v>754.87699999999995</v>
      </c>
      <c r="AI14" s="14">
        <v>12.508648347246201</v>
      </c>
      <c r="AJ14" s="14">
        <v>1.39929076782728E-2</v>
      </c>
      <c r="AL14">
        <f t="shared" si="12"/>
        <v>737.85799999999995</v>
      </c>
      <c r="AM14">
        <f t="shared" si="13"/>
        <v>749.90453965174686</v>
      </c>
      <c r="AN14">
        <f t="shared" si="14"/>
        <v>6.9563137942871825E-3</v>
      </c>
      <c r="AP14" s="4">
        <v>7902.027</v>
      </c>
      <c r="AQ14" s="4">
        <v>5.5547671584848004</v>
      </c>
      <c r="AR14" s="4">
        <v>7.9027541339156508E-3</v>
      </c>
      <c r="AT14">
        <f t="shared" si="15"/>
        <v>683.05600000000049</v>
      </c>
      <c r="AU14">
        <f t="shared" si="16"/>
        <v>694.20782215055465</v>
      </c>
      <c r="AV14">
        <f t="shared" si="17"/>
        <v>7.4497807817841353E-3</v>
      </c>
      <c r="AX14" s="5">
        <v>5425.2139999999999</v>
      </c>
      <c r="AY14" s="5">
        <v>4.8291372251881004</v>
      </c>
      <c r="AZ14" s="5">
        <v>6.2550211304635894E-2</v>
      </c>
      <c r="BB14">
        <f t="shared" si="18"/>
        <v>5407.1949999999997</v>
      </c>
      <c r="BC14">
        <f t="shared" si="19"/>
        <v>5495.4748437805474</v>
      </c>
      <c r="BD14">
        <f t="shared" si="20"/>
        <v>3.0024174850605333E-2</v>
      </c>
      <c r="BF14" s="4">
        <v>757008.75699999998</v>
      </c>
      <c r="BG14" s="4">
        <v>1.51890189895894</v>
      </c>
      <c r="BH14" s="4">
        <v>98.8738813148925</v>
      </c>
      <c r="BI14" s="5">
        <v>636161.88199999998</v>
      </c>
      <c r="BJ14" s="5">
        <v>1.0983418298182299</v>
      </c>
      <c r="BK14" s="5">
        <v>97.872066700945396</v>
      </c>
      <c r="BL14" s="4">
        <v>373225.04300000001</v>
      </c>
      <c r="BM14" s="4">
        <v>1.7230776827613301</v>
      </c>
      <c r="BN14" s="4">
        <v>98.300491951994999</v>
      </c>
      <c r="BO14" s="5">
        <v>65274.107000000004</v>
      </c>
      <c r="BP14" s="5">
        <v>2.6804284529968698</v>
      </c>
      <c r="BQ14" s="5">
        <v>98.891127068239101</v>
      </c>
      <c r="BR14" s="4">
        <v>629202.875</v>
      </c>
      <c r="BS14" s="4">
        <v>1.1118798419224101</v>
      </c>
      <c r="BT14" s="4">
        <v>98.692197581560606</v>
      </c>
      <c r="BU14" s="5">
        <v>108784.039</v>
      </c>
      <c r="BV14" s="5">
        <v>1.2831266175284499</v>
      </c>
      <c r="BW14" s="5">
        <v>99.1392294894993</v>
      </c>
      <c r="BX14" s="12">
        <v>100</v>
      </c>
      <c r="BY14" s="10">
        <f t="shared" si="21"/>
        <v>98.628165684521989</v>
      </c>
      <c r="CA14">
        <v>100.23840520038772</v>
      </c>
      <c r="CC14">
        <f t="shared" si="22"/>
        <v>101.63263658478282</v>
      </c>
    </row>
    <row r="15" spans="1:81" x14ac:dyDescent="0.25">
      <c r="A15" s="2" t="s">
        <v>41</v>
      </c>
      <c r="B15" s="4">
        <v>12051.772999999999</v>
      </c>
      <c r="C15" s="4">
        <v>4.0008800504783801</v>
      </c>
      <c r="D15" s="4">
        <v>0.26204864668257599</v>
      </c>
      <c r="F15">
        <f t="shared" si="0"/>
        <v>4436.4039999999995</v>
      </c>
      <c r="G15">
        <f t="shared" si="1"/>
        <v>4459.8896997050606</v>
      </c>
      <c r="H15">
        <f t="shared" si="2"/>
        <v>0.26397689847322053</v>
      </c>
      <c r="J15" s="5">
        <v>581.66999999999996</v>
      </c>
      <c r="K15" s="5">
        <v>12.3172559249247</v>
      </c>
      <c r="L15" s="5">
        <v>1.52870539899233E-2</v>
      </c>
      <c r="N15">
        <f t="shared" si="3"/>
        <v>265.30299999999994</v>
      </c>
      <c r="O15">
        <f t="shared" si="4"/>
        <v>266.70747682150943</v>
      </c>
      <c r="P15">
        <f t="shared" si="5"/>
        <v>1.4387844679371497E-2</v>
      </c>
      <c r="R15" s="4">
        <v>382.43700000000001</v>
      </c>
      <c r="S15" s="4">
        <v>19.269843516011999</v>
      </c>
      <c r="T15" s="4">
        <v>7.46090893689381E-4</v>
      </c>
      <c r="V15">
        <f t="shared" si="6"/>
        <v>3.0020000000000095</v>
      </c>
      <c r="W15">
        <f t="shared" si="7"/>
        <v>3.0178921663839988</v>
      </c>
      <c r="X15">
        <f t="shared" si="8"/>
        <v>6.9212947879366074E-4</v>
      </c>
      <c r="Z15" s="4">
        <v>2037.45</v>
      </c>
      <c r="AA15" s="4">
        <v>10.355863421892201</v>
      </c>
      <c r="AB15" s="4">
        <v>1.4612188995203499E-2</v>
      </c>
      <c r="AD15">
        <f t="shared" si="9"/>
        <v>1886.277</v>
      </c>
      <c r="AE15">
        <f t="shared" si="10"/>
        <v>1896.2626855197507</v>
      </c>
      <c r="AF15">
        <f t="shared" si="11"/>
        <v>1.3932965602390544E-2</v>
      </c>
      <c r="AH15" s="14">
        <v>692.803</v>
      </c>
      <c r="AI15" s="14">
        <v>10.259437710571699</v>
      </c>
      <c r="AJ15" s="14">
        <v>1.2815722161247701E-2</v>
      </c>
      <c r="AL15">
        <f t="shared" si="12"/>
        <v>675.78399999999999</v>
      </c>
      <c r="AM15">
        <f t="shared" si="13"/>
        <v>679.36150558548889</v>
      </c>
      <c r="AN15">
        <f t="shared" si="14"/>
        <v>6.3019378637269152E-3</v>
      </c>
      <c r="AP15" s="4">
        <v>40445.680999999997</v>
      </c>
      <c r="AQ15" s="4">
        <v>2.2704618670694598</v>
      </c>
      <c r="AR15" s="4">
        <v>0.38442312168975401</v>
      </c>
      <c r="AT15">
        <f t="shared" si="15"/>
        <v>33226.71</v>
      </c>
      <c r="AU15">
        <f t="shared" si="16"/>
        <v>33402.607536213378</v>
      </c>
      <c r="AV15">
        <f t="shared" si="17"/>
        <v>0.35845476778680452</v>
      </c>
      <c r="AX15" s="5">
        <v>8610.3209999999999</v>
      </c>
      <c r="AY15" s="5">
        <v>2.4288599979313799</v>
      </c>
      <c r="AZ15" s="5">
        <v>9.9395399221453101E-2</v>
      </c>
      <c r="BB15">
        <f t="shared" si="18"/>
        <v>8592.3019999999997</v>
      </c>
      <c r="BC15">
        <f t="shared" si="19"/>
        <v>8637.7884400417988</v>
      </c>
      <c r="BD15">
        <f t="shared" si="20"/>
        <v>4.719200393390225E-2</v>
      </c>
      <c r="BF15" s="4">
        <v>775165.848</v>
      </c>
      <c r="BG15" s="4">
        <v>1.7579664506130499</v>
      </c>
      <c r="BH15" s="4">
        <v>101.245402177706</v>
      </c>
      <c r="BI15" s="5">
        <v>644153.29599999997</v>
      </c>
      <c r="BJ15" s="5">
        <v>1.4984825662783099</v>
      </c>
      <c r="BK15" s="5">
        <v>99.101527670194201</v>
      </c>
      <c r="BL15" s="4">
        <v>377001.76</v>
      </c>
      <c r="BM15" s="4">
        <v>1.5645721457714299</v>
      </c>
      <c r="BN15" s="4">
        <v>99.295208533924495</v>
      </c>
      <c r="BO15" s="5">
        <v>65497.567999999999</v>
      </c>
      <c r="BP15" s="5">
        <v>1.6165072369237801</v>
      </c>
      <c r="BQ15" s="5">
        <v>99.229673410141402</v>
      </c>
      <c r="BR15" s="4">
        <v>637772.23899999994</v>
      </c>
      <c r="BS15" s="4">
        <v>0.80417265459284604</v>
      </c>
      <c r="BT15" s="4">
        <v>100.036325840727</v>
      </c>
      <c r="BU15" s="5">
        <v>109499.641</v>
      </c>
      <c r="BV15" s="5">
        <v>1.1851816397033299</v>
      </c>
      <c r="BW15" s="5">
        <v>99.791386106897406</v>
      </c>
      <c r="BX15" s="12">
        <v>100</v>
      </c>
      <c r="BY15" s="10">
        <f t="shared" si="21"/>
        <v>99.783253956598415</v>
      </c>
      <c r="CA15">
        <v>100.31149248898153</v>
      </c>
      <c r="CC15">
        <f t="shared" si="22"/>
        <v>100.52938595549598</v>
      </c>
    </row>
    <row r="16" spans="1:81" x14ac:dyDescent="0.25">
      <c r="A16" s="2" t="s">
        <v>20</v>
      </c>
      <c r="B16" s="4">
        <v>10710.433999999999</v>
      </c>
      <c r="C16" s="4">
        <v>4.5113422415089799</v>
      </c>
      <c r="D16" s="4">
        <v>0.18281869609814799</v>
      </c>
      <c r="F16">
        <f t="shared" si="0"/>
        <v>3095.0649999999996</v>
      </c>
      <c r="G16">
        <f t="shared" si="1"/>
        <v>3140.0205335476116</v>
      </c>
      <c r="H16">
        <f t="shared" si="2"/>
        <v>0.18585501826265827</v>
      </c>
      <c r="J16" s="5">
        <v>2678.2510000000002</v>
      </c>
      <c r="K16" s="5">
        <v>6.6834888715714103</v>
      </c>
      <c r="L16" s="5">
        <v>0.13609438350088801</v>
      </c>
      <c r="N16">
        <f t="shared" si="3"/>
        <v>2361.884</v>
      </c>
      <c r="O16">
        <f t="shared" si="4"/>
        <v>2396.1901471722135</v>
      </c>
      <c r="P16">
        <f t="shared" si="5"/>
        <v>0.12926526121660536</v>
      </c>
      <c r="R16" s="4">
        <v>854.99199999999996</v>
      </c>
      <c r="S16" s="4">
        <v>13.5803689699648</v>
      </c>
      <c r="T16" s="4">
        <v>0.118190788517737</v>
      </c>
      <c r="V16">
        <f t="shared" si="6"/>
        <v>475.55699999999996</v>
      </c>
      <c r="W16">
        <f t="shared" si="7"/>
        <v>482.46442154601004</v>
      </c>
      <c r="X16">
        <f t="shared" si="8"/>
        <v>0.1106493639304658</v>
      </c>
      <c r="Z16" s="4">
        <v>17465.039000000001</v>
      </c>
      <c r="AA16" s="4">
        <v>4.5215126693425303</v>
      </c>
      <c r="AB16" s="4">
        <v>0.134123186695076</v>
      </c>
      <c r="AD16">
        <f t="shared" si="9"/>
        <v>17313.866000000002</v>
      </c>
      <c r="AE16">
        <f t="shared" si="10"/>
        <v>17565.348306123411</v>
      </c>
      <c r="AF16">
        <f t="shared" si="11"/>
        <v>0.12906302255066834</v>
      </c>
      <c r="AH16" s="14">
        <v>6785.1610000000001</v>
      </c>
      <c r="AI16" s="14">
        <v>7.2611876937158204</v>
      </c>
      <c r="AJ16" s="14">
        <v>0.12835259109400499</v>
      </c>
      <c r="AL16">
        <f t="shared" si="12"/>
        <v>6768.1419999999998</v>
      </c>
      <c r="AM16">
        <f t="shared" si="13"/>
        <v>6866.4486380628523</v>
      </c>
      <c r="AN16">
        <f t="shared" si="14"/>
        <v>6.369500230109694E-2</v>
      </c>
      <c r="AP16" s="4">
        <v>76577.832999999999</v>
      </c>
      <c r="AQ16" s="4">
        <v>1.19627138126764</v>
      </c>
      <c r="AR16" s="4">
        <v>0.80246134049651097</v>
      </c>
      <c r="AT16">
        <f t="shared" si="15"/>
        <v>69358.861999999994</v>
      </c>
      <c r="AU16">
        <f t="shared" si="16"/>
        <v>70366.293070903252</v>
      </c>
      <c r="AV16">
        <f t="shared" si="17"/>
        <v>0.75512467747924295</v>
      </c>
      <c r="AX16" s="5">
        <v>16619.993999999999</v>
      </c>
      <c r="AY16" s="5">
        <v>2.82765645025713</v>
      </c>
      <c r="AZ16" s="5">
        <v>0.19205096992512399</v>
      </c>
      <c r="BB16">
        <f t="shared" si="18"/>
        <v>16601.974999999999</v>
      </c>
      <c r="BC16">
        <f t="shared" si="19"/>
        <v>16843.117155033611</v>
      </c>
      <c r="BD16">
        <f t="shared" si="20"/>
        <v>9.2021291856932336E-2</v>
      </c>
      <c r="BF16" s="4">
        <v>760439.68299999996</v>
      </c>
      <c r="BG16" s="4">
        <v>2.10722123728516</v>
      </c>
      <c r="BH16" s="4">
        <v>99.321998944956107</v>
      </c>
      <c r="BI16" s="5">
        <v>640387.37399999995</v>
      </c>
      <c r="BJ16" s="5">
        <v>0.74549723847889404</v>
      </c>
      <c r="BK16" s="5">
        <v>98.5221490881015</v>
      </c>
      <c r="BL16" s="4">
        <v>374050.37699999998</v>
      </c>
      <c r="BM16" s="4">
        <v>1.20260598096641</v>
      </c>
      <c r="BN16" s="4">
        <v>98.517869482646702</v>
      </c>
      <c r="BO16" s="5">
        <v>65318.703999999998</v>
      </c>
      <c r="BP16" s="5">
        <v>1.9259943228024801</v>
      </c>
      <c r="BQ16" s="5">
        <v>98.958692107372599</v>
      </c>
      <c r="BR16" s="4">
        <v>625888.93500000006</v>
      </c>
      <c r="BS16" s="4">
        <v>1.22414874858366</v>
      </c>
      <c r="BT16" s="4">
        <v>98.172396998555598</v>
      </c>
      <c r="BU16" s="5">
        <v>107651.90300000001</v>
      </c>
      <c r="BV16" s="5">
        <v>1.26842836845831</v>
      </c>
      <c r="BW16" s="5">
        <v>98.107468840151398</v>
      </c>
      <c r="BX16" s="12">
        <v>100</v>
      </c>
      <c r="BY16" s="10">
        <f t="shared" si="21"/>
        <v>98.600095910297327</v>
      </c>
      <c r="CA16">
        <v>100.03225320569923</v>
      </c>
      <c r="CC16">
        <f t="shared" si="22"/>
        <v>101.45249077313761</v>
      </c>
    </row>
    <row r="17" spans="1:81" x14ac:dyDescent="0.25">
      <c r="A17" s="2" t="s">
        <v>5</v>
      </c>
      <c r="B17" s="4">
        <v>9481.2690000000002</v>
      </c>
      <c r="C17" s="4">
        <v>3.9101622735302599</v>
      </c>
      <c r="D17" s="4">
        <v>0.110214617479612</v>
      </c>
      <c r="F17">
        <f t="shared" si="0"/>
        <v>1865.9000000000005</v>
      </c>
      <c r="G17">
        <f t="shared" si="1"/>
        <v>1842.4176886624564</v>
      </c>
      <c r="H17">
        <f t="shared" si="2"/>
        <v>0.1090510617734511</v>
      </c>
      <c r="J17" s="5">
        <v>792.92600000000004</v>
      </c>
      <c r="K17" s="5">
        <v>18.5078783547951</v>
      </c>
      <c r="L17" s="5">
        <v>2.7459859716565099E-2</v>
      </c>
      <c r="N17">
        <f t="shared" si="3"/>
        <v>476.55900000000003</v>
      </c>
      <c r="O17">
        <f t="shared" si="4"/>
        <v>470.56151524266647</v>
      </c>
      <c r="P17">
        <f t="shared" si="5"/>
        <v>2.5384987605473728E-2</v>
      </c>
      <c r="R17" s="4">
        <v>449.517</v>
      </c>
      <c r="S17" s="4">
        <v>12.3091462181302</v>
      </c>
      <c r="T17" s="4">
        <v>1.7417568957874802E-2</v>
      </c>
      <c r="V17">
        <f t="shared" si="6"/>
        <v>70.081999999999994</v>
      </c>
      <c r="W17">
        <f t="shared" si="7"/>
        <v>69.200019538475914</v>
      </c>
      <c r="X17">
        <f t="shared" si="8"/>
        <v>1.5870472109367685E-2</v>
      </c>
      <c r="Z17" s="4">
        <v>3529.3879999999999</v>
      </c>
      <c r="AA17" s="4">
        <v>5.9490131362880998</v>
      </c>
      <c r="AB17" s="4">
        <v>2.6169600777845099E-2</v>
      </c>
      <c r="AD17">
        <f t="shared" si="9"/>
        <v>3378.2150000000001</v>
      </c>
      <c r="AE17">
        <f t="shared" si="10"/>
        <v>3335.7002369391921</v>
      </c>
      <c r="AF17">
        <f t="shared" si="11"/>
        <v>2.4509366247652018E-2</v>
      </c>
      <c r="AH17" s="14">
        <v>1355.6030000000001</v>
      </c>
      <c r="AI17" s="14">
        <v>11.6010889855364</v>
      </c>
      <c r="AJ17" s="14">
        <v>2.5385212780254601E-2</v>
      </c>
      <c r="AL17">
        <f t="shared" si="12"/>
        <v>1338.5840000000001</v>
      </c>
      <c r="AM17">
        <f t="shared" si="13"/>
        <v>1321.7379491722734</v>
      </c>
      <c r="AN17">
        <f t="shared" si="14"/>
        <v>1.2260792463704508E-2</v>
      </c>
      <c r="AP17" s="4">
        <v>9066.9950000000008</v>
      </c>
      <c r="AQ17" s="4">
        <v>7.2485353231316596</v>
      </c>
      <c r="AR17" s="4">
        <v>2.1381086331977699E-2</v>
      </c>
      <c r="AT17">
        <f t="shared" si="15"/>
        <v>1848.0240000000013</v>
      </c>
      <c r="AU17">
        <f t="shared" si="16"/>
        <v>1824.7666577376863</v>
      </c>
      <c r="AV17">
        <f t="shared" si="17"/>
        <v>1.9582193032544791E-2</v>
      </c>
      <c r="AX17" s="5">
        <v>23395.483</v>
      </c>
      <c r="AY17" s="5">
        <v>3.14294893450657</v>
      </c>
      <c r="AZ17" s="5">
        <v>0.27042955043539502</v>
      </c>
      <c r="BB17">
        <f t="shared" si="18"/>
        <v>23377.464</v>
      </c>
      <c r="BC17">
        <f t="shared" si="19"/>
        <v>23083.259118746864</v>
      </c>
      <c r="BD17">
        <f t="shared" si="20"/>
        <v>0.12611390782498902</v>
      </c>
      <c r="BF17" s="4">
        <v>790942.68099999998</v>
      </c>
      <c r="BG17" s="4">
        <v>1.14340742844279</v>
      </c>
      <c r="BH17" s="4">
        <v>103.30603450083601</v>
      </c>
      <c r="BI17" s="5">
        <v>659487.84499999997</v>
      </c>
      <c r="BJ17" s="5">
        <v>0.872153365324841</v>
      </c>
      <c r="BK17" s="5">
        <v>101.460713350793</v>
      </c>
      <c r="BL17" s="4">
        <v>382552.34100000001</v>
      </c>
      <c r="BM17" s="4">
        <v>1.01247380234411</v>
      </c>
      <c r="BN17" s="4">
        <v>100.75712769812</v>
      </c>
      <c r="BO17" s="5">
        <v>66994.725999999995</v>
      </c>
      <c r="BP17" s="5">
        <v>1.6787048351648599</v>
      </c>
      <c r="BQ17" s="5">
        <v>101.497887389985</v>
      </c>
      <c r="BR17" s="4">
        <v>646445.04500000004</v>
      </c>
      <c r="BS17" s="4">
        <v>0.87580762902497</v>
      </c>
      <c r="BT17" s="4">
        <v>101.396679261456</v>
      </c>
      <c r="BU17" s="5">
        <v>111218.258</v>
      </c>
      <c r="BV17" s="5">
        <v>1.57239726643342</v>
      </c>
      <c r="BW17" s="5">
        <v>101.357630261222</v>
      </c>
      <c r="BX17" s="12">
        <v>100</v>
      </c>
      <c r="BY17" s="10">
        <f t="shared" si="21"/>
        <v>101.629345410402</v>
      </c>
      <c r="CA17">
        <v>100.35034228592701</v>
      </c>
      <c r="CC17">
        <f t="shared" si="22"/>
        <v>98.74150215244417</v>
      </c>
    </row>
    <row r="18" spans="1:81" x14ac:dyDescent="0.25">
      <c r="A18" s="2" t="s">
        <v>45</v>
      </c>
      <c r="B18" s="4">
        <v>8328.3909999999996</v>
      </c>
      <c r="C18" s="4">
        <v>5.5995303944309702</v>
      </c>
      <c r="D18" s="4">
        <v>4.21166445064299E-2</v>
      </c>
      <c r="F18">
        <f t="shared" si="0"/>
        <v>713.02199999999993</v>
      </c>
      <c r="G18">
        <f t="shared" si="1"/>
        <v>721.50923030420665</v>
      </c>
      <c r="H18">
        <f t="shared" si="2"/>
        <v>4.27054886241022E-2</v>
      </c>
      <c r="J18" s="5">
        <v>971.12900000000002</v>
      </c>
      <c r="K18" s="5">
        <v>9.0271959017702592</v>
      </c>
      <c r="L18" s="5">
        <v>3.7728114814194302E-2</v>
      </c>
      <c r="N18">
        <f t="shared" si="3"/>
        <v>654.76199999999994</v>
      </c>
      <c r="O18">
        <f t="shared" si="4"/>
        <v>662.55575094799735</v>
      </c>
      <c r="P18">
        <f t="shared" si="5"/>
        <v>3.5742339696175074E-2</v>
      </c>
      <c r="R18" s="4">
        <v>446.512</v>
      </c>
      <c r="S18" s="4">
        <v>14.2679706819135</v>
      </c>
      <c r="T18" s="4">
        <v>1.6670732470354301E-2</v>
      </c>
      <c r="V18">
        <f t="shared" si="6"/>
        <v>67.076999999999998</v>
      </c>
      <c r="W18">
        <f t="shared" si="7"/>
        <v>67.875429707800421</v>
      </c>
      <c r="X18">
        <f t="shared" si="8"/>
        <v>1.5566688004908015E-2</v>
      </c>
      <c r="Z18" s="4">
        <v>5141.6869999999999</v>
      </c>
      <c r="AA18" s="4">
        <v>6.83838295255888</v>
      </c>
      <c r="AB18" s="4">
        <v>3.8659398249148401E-2</v>
      </c>
      <c r="AD18">
        <f t="shared" si="9"/>
        <v>4990.5140000000001</v>
      </c>
      <c r="AE18">
        <f t="shared" si="10"/>
        <v>5049.9169940932643</v>
      </c>
      <c r="AF18">
        <f t="shared" si="11"/>
        <v>3.7104732540968445E-2</v>
      </c>
      <c r="AH18" s="14">
        <v>2147.5889999999999</v>
      </c>
      <c r="AI18" s="14">
        <v>7.8243109069838797</v>
      </c>
      <c r="AJ18" s="14">
        <v>4.0404616216260597E-2</v>
      </c>
      <c r="AL18">
        <f t="shared" si="12"/>
        <v>2130.5700000000002</v>
      </c>
      <c r="AM18">
        <f t="shared" si="13"/>
        <v>2155.930561482302</v>
      </c>
      <c r="AN18">
        <f t="shared" si="14"/>
        <v>1.9998984819226934E-2</v>
      </c>
      <c r="AP18" s="4">
        <v>63280.247000000003</v>
      </c>
      <c r="AQ18" s="4">
        <v>1.37644414020061</v>
      </c>
      <c r="AR18" s="4">
        <v>0.64861223773978405</v>
      </c>
      <c r="AT18">
        <f t="shared" si="15"/>
        <v>56061.276000000005</v>
      </c>
      <c r="AU18">
        <f t="shared" si="16"/>
        <v>56728.583545292713</v>
      </c>
      <c r="AV18">
        <f t="shared" si="17"/>
        <v>0.60877376772326786</v>
      </c>
      <c r="AX18" s="5">
        <v>33480.444000000003</v>
      </c>
      <c r="AY18" s="5">
        <v>1.4186655388796401</v>
      </c>
      <c r="AZ18" s="5">
        <v>0.38709196811203</v>
      </c>
      <c r="BB18">
        <f t="shared" si="18"/>
        <v>33462.425000000003</v>
      </c>
      <c r="BC18">
        <f t="shared" si="19"/>
        <v>33860.734319364965</v>
      </c>
      <c r="BD18">
        <f t="shared" si="20"/>
        <v>0.18499595333878746</v>
      </c>
      <c r="BF18" s="4">
        <v>766994.33400000003</v>
      </c>
      <c r="BG18" s="4">
        <v>1.7710900358597601</v>
      </c>
      <c r="BH18" s="4">
        <v>100.178110289827</v>
      </c>
      <c r="BI18" s="5">
        <v>639397.75100000005</v>
      </c>
      <c r="BJ18" s="5">
        <v>0.77135076080994003</v>
      </c>
      <c r="BK18" s="5">
        <v>98.369897827840106</v>
      </c>
      <c r="BL18" s="4">
        <v>376209.33199999999</v>
      </c>
      <c r="BM18" s="4">
        <v>0.93205443210225702</v>
      </c>
      <c r="BN18" s="4">
        <v>99.086497827884003</v>
      </c>
      <c r="BO18" s="5">
        <v>65346.294999999998</v>
      </c>
      <c r="BP18" s="5">
        <v>1.6171280041478699</v>
      </c>
      <c r="BQ18" s="5">
        <v>99.000492833760802</v>
      </c>
      <c r="BR18" s="4">
        <v>625771.44499999995</v>
      </c>
      <c r="BS18" s="4">
        <v>1.1950190024696701</v>
      </c>
      <c r="BT18" s="4">
        <v>98.153968369643394</v>
      </c>
      <c r="BU18" s="5">
        <v>108267.698</v>
      </c>
      <c r="BV18" s="5">
        <v>1.4894348570332001</v>
      </c>
      <c r="BW18" s="5">
        <v>98.668667361411394</v>
      </c>
      <c r="BX18" s="12">
        <v>100</v>
      </c>
      <c r="BY18" s="10">
        <f t="shared" si="21"/>
        <v>98.909605751727781</v>
      </c>
      <c r="CA18">
        <v>100.08694474451229</v>
      </c>
      <c r="CC18">
        <f t="shared" si="22"/>
        <v>101.19031815346605</v>
      </c>
    </row>
    <row r="19" spans="1:81" x14ac:dyDescent="0.25">
      <c r="A19" s="2" t="s">
        <v>6</v>
      </c>
      <c r="B19" s="4">
        <v>7622.3450000000003</v>
      </c>
      <c r="C19" s="4">
        <v>4.6796891919340302</v>
      </c>
      <c r="D19" s="4">
        <v>4.1205700816641401E-4</v>
      </c>
      <c r="F19">
        <f t="shared" si="0"/>
        <v>6.9760000000005675</v>
      </c>
      <c r="G19">
        <f t="shared" si="1"/>
        <v>6.9433019387042441</v>
      </c>
      <c r="H19">
        <f t="shared" si="2"/>
        <v>4.1096785668566109E-4</v>
      </c>
      <c r="J19" s="5">
        <v>603.702</v>
      </c>
      <c r="K19" s="5">
        <v>15.261356281194599</v>
      </c>
      <c r="L19" s="5">
        <v>1.6556562338890302E-2</v>
      </c>
      <c r="N19">
        <f t="shared" si="3"/>
        <v>287.33499999999998</v>
      </c>
      <c r="O19">
        <f t="shared" si="4"/>
        <v>285.98819704091477</v>
      </c>
      <c r="P19">
        <f t="shared" si="5"/>
        <v>1.542796553060985E-2</v>
      </c>
      <c r="R19" s="4">
        <v>353.40899999999999</v>
      </c>
      <c r="S19" s="4">
        <v>18.604017836319599</v>
      </c>
      <c r="T19" s="4" t="s">
        <v>21</v>
      </c>
      <c r="V19">
        <f t="shared" si="6"/>
        <v>-26.02600000000001</v>
      </c>
      <c r="W19">
        <f t="shared" si="7"/>
        <v>-25.904010357898802</v>
      </c>
      <c r="X19">
        <f t="shared" si="8"/>
        <v>-5.940878003325184E-3</v>
      </c>
      <c r="Z19" s="4">
        <v>2261.7350000000001</v>
      </c>
      <c r="AA19" s="4">
        <v>9.8026413154596295</v>
      </c>
      <c r="AB19" s="4">
        <v>1.6349629895341299E-2</v>
      </c>
      <c r="AD19">
        <f t="shared" si="9"/>
        <v>2110.5619999999999</v>
      </c>
      <c r="AE19">
        <f t="shared" si="10"/>
        <v>2100.6693271723502</v>
      </c>
      <c r="AF19">
        <f t="shared" si="11"/>
        <v>1.5434862322076946E-2</v>
      </c>
      <c r="AH19" s="14">
        <v>815.95100000000002</v>
      </c>
      <c r="AI19" s="14">
        <v>9.7694326937019902</v>
      </c>
      <c r="AJ19" s="14">
        <v>1.5151128966844301E-2</v>
      </c>
      <c r="AL19">
        <f t="shared" si="12"/>
        <v>798.93200000000002</v>
      </c>
      <c r="AM19">
        <f t="shared" si="13"/>
        <v>795.18722828159525</v>
      </c>
      <c r="AN19">
        <f t="shared" si="14"/>
        <v>7.376368047731909E-3</v>
      </c>
      <c r="AP19" s="4">
        <v>89974.732000000004</v>
      </c>
      <c r="AQ19" s="4">
        <v>1.8550325448707801</v>
      </c>
      <c r="AR19" s="4">
        <v>0.95745946503373902</v>
      </c>
      <c r="AT19">
        <f t="shared" si="15"/>
        <v>82755.760999999999</v>
      </c>
      <c r="AU19">
        <f t="shared" si="16"/>
        <v>82367.866369007781</v>
      </c>
      <c r="AV19">
        <f t="shared" si="17"/>
        <v>0.88391765165002711</v>
      </c>
      <c r="AX19" s="5">
        <v>41607.292000000001</v>
      </c>
      <c r="AY19" s="5">
        <v>1.5856341276747601</v>
      </c>
      <c r="AZ19" s="5">
        <v>0.48110301443838899</v>
      </c>
      <c r="BB19">
        <f t="shared" si="18"/>
        <v>41589.273000000001</v>
      </c>
      <c r="BC19">
        <f t="shared" si="19"/>
        <v>41394.334840908341</v>
      </c>
      <c r="BD19">
        <f t="shared" si="20"/>
        <v>0.22615529729783015</v>
      </c>
      <c r="BF19" s="4">
        <v>787808.76</v>
      </c>
      <c r="BG19" s="4">
        <v>0.88728826886264001</v>
      </c>
      <c r="BH19" s="4">
        <v>102.896709073436</v>
      </c>
      <c r="BI19" s="5">
        <v>658947.43200000003</v>
      </c>
      <c r="BJ19" s="5">
        <v>1.1453663906762801</v>
      </c>
      <c r="BK19" s="5">
        <v>101.377572033026</v>
      </c>
      <c r="BL19" s="4">
        <v>381658.125</v>
      </c>
      <c r="BM19" s="4">
        <v>1.0158626650640299</v>
      </c>
      <c r="BN19" s="4">
        <v>100.521607937697</v>
      </c>
      <c r="BO19" s="5">
        <v>65668.009999999995</v>
      </c>
      <c r="BP19" s="5">
        <v>1.3663573958875199</v>
      </c>
      <c r="BQ19" s="5">
        <v>99.487895272598607</v>
      </c>
      <c r="BR19" s="4">
        <v>641942.59</v>
      </c>
      <c r="BS19" s="4">
        <v>0.48003694835317001</v>
      </c>
      <c r="BT19" s="4">
        <v>100.69045683921701</v>
      </c>
      <c r="BU19" s="5">
        <v>109007.54</v>
      </c>
      <c r="BV19" s="5">
        <v>1.3587964728071</v>
      </c>
      <c r="BW19" s="5">
        <v>99.342914856707793</v>
      </c>
      <c r="BX19" s="12">
        <v>100</v>
      </c>
      <c r="BY19" s="10">
        <f t="shared" si="21"/>
        <v>100.71952600211375</v>
      </c>
      <c r="CA19">
        <v>100.24743121499313</v>
      </c>
      <c r="CC19">
        <f t="shared" si="22"/>
        <v>99.531277791050456</v>
      </c>
    </row>
    <row r="20" spans="1:81" x14ac:dyDescent="0.25">
      <c r="A20" s="2" t="s">
        <v>82</v>
      </c>
      <c r="B20" s="4">
        <v>12039.731</v>
      </c>
      <c r="C20" s="4">
        <v>3.8112099146750298</v>
      </c>
      <c r="D20" s="4">
        <v>0.26133735217392601</v>
      </c>
      <c r="F20">
        <f t="shared" si="0"/>
        <v>4424.3620000000001</v>
      </c>
      <c r="G20">
        <f t="shared" si="1"/>
        <v>4449.7591589492395</v>
      </c>
      <c r="H20">
        <f t="shared" si="2"/>
        <v>0.26337728079012962</v>
      </c>
      <c r="J20" s="5">
        <v>4566.7510000000002</v>
      </c>
      <c r="K20" s="5">
        <v>2.1572593080243001</v>
      </c>
      <c r="L20" s="5">
        <v>0.244911854317163</v>
      </c>
      <c r="N20">
        <f t="shared" si="3"/>
        <v>4250.384</v>
      </c>
      <c r="O20">
        <f t="shared" si="4"/>
        <v>4274.7824732811878</v>
      </c>
      <c r="P20">
        <f t="shared" si="5"/>
        <v>0.23060810666673073</v>
      </c>
      <c r="R20" s="4">
        <v>1427.682</v>
      </c>
      <c r="S20" s="4">
        <v>6.7362908161712296</v>
      </c>
      <c r="T20" s="4">
        <v>0.26052216556869701</v>
      </c>
      <c r="V20">
        <f t="shared" si="6"/>
        <v>1048.2470000000001</v>
      </c>
      <c r="W20">
        <f t="shared" si="7"/>
        <v>1054.2642507758324</v>
      </c>
      <c r="X20">
        <f t="shared" si="8"/>
        <v>0.24178709051575173</v>
      </c>
      <c r="Z20" s="4">
        <v>30400.066999999999</v>
      </c>
      <c r="AA20" s="4">
        <v>2.4188269140730898</v>
      </c>
      <c r="AB20" s="4">
        <v>0.234325370040496</v>
      </c>
      <c r="AD20">
        <f t="shared" si="9"/>
        <v>30248.894</v>
      </c>
      <c r="AE20">
        <f t="shared" si="10"/>
        <v>30422.531683570352</v>
      </c>
      <c r="AF20">
        <f t="shared" si="11"/>
        <v>0.22353236749403266</v>
      </c>
      <c r="AH20" s="14">
        <v>12967.813</v>
      </c>
      <c r="AI20" s="14">
        <v>4.3429044671259396</v>
      </c>
      <c r="AJ20" s="14">
        <v>0.24560181607074599</v>
      </c>
      <c r="AL20">
        <f t="shared" si="12"/>
        <v>12950.794</v>
      </c>
      <c r="AM20">
        <f t="shared" si="13"/>
        <v>13025.135424534625</v>
      </c>
      <c r="AN20">
        <f t="shared" si="14"/>
        <v>0.12082461758162766</v>
      </c>
      <c r="AP20" s="4">
        <v>7142.7420000000002</v>
      </c>
      <c r="AQ20" s="4">
        <v>4.1228095974054302</v>
      </c>
      <c r="AR20" s="4" t="s">
        <v>21</v>
      </c>
      <c r="AT20">
        <f t="shared" si="15"/>
        <v>-76.22899999999936</v>
      </c>
      <c r="AU20">
        <f t="shared" si="16"/>
        <v>-76.666577221199063</v>
      </c>
      <c r="AV20">
        <f t="shared" si="17"/>
        <v>-8.2273517434350014E-4</v>
      </c>
      <c r="AX20" s="5">
        <v>35134.974999999999</v>
      </c>
      <c r="AY20" s="5">
        <v>1.7274170270510301</v>
      </c>
      <c r="AZ20" s="5">
        <v>0.40623151526356999</v>
      </c>
      <c r="BB20">
        <f t="shared" si="18"/>
        <v>35116.955999999998</v>
      </c>
      <c r="BC20">
        <f t="shared" si="19"/>
        <v>35318.537813003873</v>
      </c>
      <c r="BD20">
        <f t="shared" si="20"/>
        <v>0.19296056936107234</v>
      </c>
      <c r="BF20" s="4">
        <v>782563.12399999995</v>
      </c>
      <c r="BG20" s="4">
        <v>0.75083302208841995</v>
      </c>
      <c r="BH20" s="4">
        <v>102.211569850819</v>
      </c>
      <c r="BI20" s="5">
        <v>650006.03200000001</v>
      </c>
      <c r="BJ20" s="5">
        <v>1.1299966134275301</v>
      </c>
      <c r="BK20" s="5">
        <v>100.001957866317</v>
      </c>
      <c r="BL20" s="4">
        <v>379328.15399999998</v>
      </c>
      <c r="BM20" s="4">
        <v>1.30617983735392</v>
      </c>
      <c r="BN20" s="4">
        <v>99.907937178379896</v>
      </c>
      <c r="BO20" s="5">
        <v>65199.165999999997</v>
      </c>
      <c r="BP20" s="5">
        <v>2.0970758523540001</v>
      </c>
      <c r="BQ20" s="5">
        <v>98.777590471658399</v>
      </c>
      <c r="BR20" s="4">
        <v>638383.40500000003</v>
      </c>
      <c r="BS20" s="4">
        <v>1.0026805289220799</v>
      </c>
      <c r="BT20" s="4">
        <v>100.132188904969</v>
      </c>
      <c r="BU20" s="5">
        <v>108141.868</v>
      </c>
      <c r="BV20" s="5">
        <v>0.59657738595244603</v>
      </c>
      <c r="BW20" s="5">
        <v>98.553993468427294</v>
      </c>
      <c r="BX20" s="12">
        <v>100</v>
      </c>
      <c r="BY20" s="10">
        <f t="shared" si="21"/>
        <v>99.930872956761775</v>
      </c>
      <c r="CA20">
        <v>100.50450600587013</v>
      </c>
      <c r="CC20">
        <f t="shared" si="22"/>
        <v>100.57402985897718</v>
      </c>
    </row>
    <row r="21" spans="1:81" x14ac:dyDescent="0.25">
      <c r="A21" s="2" t="s">
        <v>0</v>
      </c>
      <c r="B21" s="4">
        <v>11127.074000000001</v>
      </c>
      <c r="C21" s="4">
        <v>3.7908188319214902</v>
      </c>
      <c r="D21" s="4">
        <v>0.20742870640240099</v>
      </c>
      <c r="F21">
        <f t="shared" si="0"/>
        <v>3511.7050000000008</v>
      </c>
      <c r="G21">
        <f t="shared" si="1"/>
        <v>3570.3983802046873</v>
      </c>
      <c r="H21">
        <f t="shared" si="2"/>
        <v>0.21132869962738604</v>
      </c>
      <c r="J21" s="5">
        <v>3921.86</v>
      </c>
      <c r="K21" s="5">
        <v>6.7694694638464501</v>
      </c>
      <c r="L21" s="5">
        <v>0.207752517503725</v>
      </c>
      <c r="N21">
        <f t="shared" si="3"/>
        <v>3605.4929999999999</v>
      </c>
      <c r="O21">
        <f t="shared" si="4"/>
        <v>3665.7539192612521</v>
      </c>
      <c r="P21">
        <f t="shared" si="5"/>
        <v>0.19775335379302217</v>
      </c>
      <c r="R21" s="4">
        <v>1136.3219999999999</v>
      </c>
      <c r="S21" s="4">
        <v>13.1561763886889</v>
      </c>
      <c r="T21" s="4">
        <v>0.18811009268883599</v>
      </c>
      <c r="V21">
        <f t="shared" si="6"/>
        <v>756.88699999999994</v>
      </c>
      <c r="W21">
        <f t="shared" si="7"/>
        <v>769.53733835785874</v>
      </c>
      <c r="X21">
        <f t="shared" si="8"/>
        <v>0.17648724591378087</v>
      </c>
      <c r="Z21" s="4">
        <v>26560.039000000001</v>
      </c>
      <c r="AA21" s="4">
        <v>1.6670537709676301</v>
      </c>
      <c r="AB21" s="4">
        <v>0.20457829955038601</v>
      </c>
      <c r="AD21">
        <f t="shared" si="9"/>
        <v>26408.866000000002</v>
      </c>
      <c r="AE21">
        <f t="shared" si="10"/>
        <v>26850.254332138556</v>
      </c>
      <c r="AF21">
        <f t="shared" si="11"/>
        <v>0.19728472899976163</v>
      </c>
      <c r="AH21" s="14">
        <v>10984.186</v>
      </c>
      <c r="AI21" s="14">
        <v>5.7184787303281199</v>
      </c>
      <c r="AJ21" s="14">
        <v>0.20798386047613401</v>
      </c>
      <c r="AL21">
        <f t="shared" si="12"/>
        <v>10967.166999999999</v>
      </c>
      <c r="AM21">
        <f t="shared" si="13"/>
        <v>11150.468303070529</v>
      </c>
      <c r="AN21">
        <f t="shared" si="14"/>
        <v>0.10343470717677343</v>
      </c>
      <c r="AP21" s="4">
        <v>535824.31999999995</v>
      </c>
      <c r="AQ21" s="4">
        <v>1.41069067305074</v>
      </c>
      <c r="AR21" s="4">
        <v>6.1158061813667901</v>
      </c>
      <c r="AT21">
        <f t="shared" si="15"/>
        <v>528605.34899999993</v>
      </c>
      <c r="AU21">
        <f t="shared" si="16"/>
        <v>537440.26956624561</v>
      </c>
      <c r="AV21">
        <f t="shared" si="17"/>
        <v>5.7674547359150683</v>
      </c>
      <c r="AX21" s="5">
        <v>37009.436999999998</v>
      </c>
      <c r="AY21" s="5">
        <v>1.9639964836941799</v>
      </c>
      <c r="AZ21" s="5">
        <v>0.42791521525635901</v>
      </c>
      <c r="BB21">
        <f t="shared" si="18"/>
        <v>36991.417999999998</v>
      </c>
      <c r="BC21">
        <f t="shared" si="19"/>
        <v>37609.679317788497</v>
      </c>
      <c r="BD21">
        <f t="shared" si="20"/>
        <v>0.20547807423601222</v>
      </c>
      <c r="BF21" s="4">
        <v>770980.152</v>
      </c>
      <c r="BG21" s="4">
        <v>1.6274243028336399</v>
      </c>
      <c r="BH21" s="4">
        <v>100.69870307324</v>
      </c>
      <c r="BI21" s="5">
        <v>635022.26500000001</v>
      </c>
      <c r="BJ21" s="5">
        <v>1.0889374551073701</v>
      </c>
      <c r="BK21" s="5">
        <v>97.696739203034198</v>
      </c>
      <c r="BL21" s="4">
        <v>371532.31199999998</v>
      </c>
      <c r="BM21" s="4">
        <v>0.90524046914228196</v>
      </c>
      <c r="BN21" s="4">
        <v>97.854658283640603</v>
      </c>
      <c r="BO21" s="5">
        <v>64457.983</v>
      </c>
      <c r="BP21" s="5">
        <v>1.71721155910632</v>
      </c>
      <c r="BQ21" s="5">
        <v>97.654688518609603</v>
      </c>
      <c r="BR21" s="4">
        <v>629933.72900000005</v>
      </c>
      <c r="BS21" s="4">
        <v>1.1029306878323</v>
      </c>
      <c r="BT21" s="4">
        <v>98.806834037046102</v>
      </c>
      <c r="BU21" s="5">
        <v>106433.65399999999</v>
      </c>
      <c r="BV21" s="5">
        <v>1.4780289372637101</v>
      </c>
      <c r="BW21" s="5">
        <v>96.997229982534193</v>
      </c>
      <c r="BX21" s="12">
        <v>100</v>
      </c>
      <c r="BY21" s="10">
        <f t="shared" si="21"/>
        <v>98.284808849684126</v>
      </c>
      <c r="CA21">
        <v>99.92750595953801</v>
      </c>
      <c r="CC21">
        <f t="shared" si="22"/>
        <v>101.67136420071409</v>
      </c>
    </row>
    <row r="22" spans="1:81" x14ac:dyDescent="0.25">
      <c r="A22" s="2" t="s">
        <v>72</v>
      </c>
      <c r="B22" s="4">
        <v>10730.362999999999</v>
      </c>
      <c r="C22" s="4">
        <v>5.0878581171405797</v>
      </c>
      <c r="D22" s="4">
        <v>0.18399585838538199</v>
      </c>
      <c r="F22">
        <f t="shared" si="0"/>
        <v>3114.9939999999997</v>
      </c>
      <c r="G22">
        <f t="shared" si="1"/>
        <v>3128.2198846790434</v>
      </c>
      <c r="H22">
        <f t="shared" si="2"/>
        <v>0.18515654836809964</v>
      </c>
      <c r="J22" s="5">
        <v>2393.8809999999999</v>
      </c>
      <c r="K22" s="5">
        <v>9.5431170078284406</v>
      </c>
      <c r="L22" s="5">
        <v>0.11970866776034</v>
      </c>
      <c r="N22">
        <f t="shared" si="3"/>
        <v>2077.5139999999997</v>
      </c>
      <c r="O22">
        <f t="shared" si="4"/>
        <v>2086.3348711102167</v>
      </c>
      <c r="P22">
        <f t="shared" si="5"/>
        <v>0.11254975838108737</v>
      </c>
      <c r="R22" s="4">
        <v>888.03200000000004</v>
      </c>
      <c r="S22" s="4">
        <v>12.844226935676099</v>
      </c>
      <c r="T22" s="4">
        <v>0.12640226191130799</v>
      </c>
      <c r="V22">
        <f t="shared" si="6"/>
        <v>508.59700000000004</v>
      </c>
      <c r="W22">
        <f t="shared" si="7"/>
        <v>510.75644084325938</v>
      </c>
      <c r="X22">
        <f t="shared" si="8"/>
        <v>0.11713791272234923</v>
      </c>
      <c r="Z22" s="4">
        <v>15585.038</v>
      </c>
      <c r="AA22" s="4">
        <v>1.7873539791431901</v>
      </c>
      <c r="AB22" s="4">
        <v>0.11955961521370199</v>
      </c>
      <c r="AD22">
        <f t="shared" si="9"/>
        <v>15433.865</v>
      </c>
      <c r="AE22">
        <f t="shared" si="10"/>
        <v>15499.395308771678</v>
      </c>
      <c r="AF22">
        <f t="shared" si="11"/>
        <v>0.11388324167533691</v>
      </c>
      <c r="AH22" s="14">
        <v>6855.2709999999997</v>
      </c>
      <c r="AI22" s="14">
        <v>4.5958671536692997</v>
      </c>
      <c r="AJ22" s="14">
        <v>0.12968217315088301</v>
      </c>
      <c r="AL22">
        <f t="shared" si="12"/>
        <v>6838.2519999999995</v>
      </c>
      <c r="AM22">
        <f t="shared" si="13"/>
        <v>6867.2863841298695</v>
      </c>
      <c r="AN22">
        <f t="shared" si="14"/>
        <v>6.3702773456242645E-2</v>
      </c>
      <c r="AP22" s="4">
        <v>504305.038</v>
      </c>
      <c r="AQ22" s="4">
        <v>1.16025572765374</v>
      </c>
      <c r="AR22" s="4">
        <v>5.7511374922350704</v>
      </c>
      <c r="AT22">
        <f t="shared" si="15"/>
        <v>497086.06699999998</v>
      </c>
      <c r="AU22">
        <f t="shared" si="16"/>
        <v>499196.63382539398</v>
      </c>
      <c r="AV22">
        <f t="shared" si="17"/>
        <v>5.3570492442495468</v>
      </c>
      <c r="AX22" s="5">
        <v>42208.072999999997</v>
      </c>
      <c r="AY22" s="5">
        <v>1.6657559571875</v>
      </c>
      <c r="AZ22" s="5">
        <v>0.48805282455210097</v>
      </c>
      <c r="BB22">
        <f t="shared" si="18"/>
        <v>42190.053999999996</v>
      </c>
      <c r="BC22">
        <f t="shared" si="19"/>
        <v>42369.187824593762</v>
      </c>
      <c r="BD22">
        <f t="shared" si="20"/>
        <v>0.23148134413961136</v>
      </c>
      <c r="BF22" s="4">
        <v>768366.89599999995</v>
      </c>
      <c r="BG22" s="4">
        <v>1.9845175153889201</v>
      </c>
      <c r="BH22" s="4">
        <v>100.35738236697399</v>
      </c>
      <c r="BI22" s="5">
        <v>643384.20200000005</v>
      </c>
      <c r="BJ22" s="5">
        <v>1.05730058856353</v>
      </c>
      <c r="BK22" s="5">
        <v>98.983204297799304</v>
      </c>
      <c r="BL22" s="4">
        <v>371990.85600000003</v>
      </c>
      <c r="BM22" s="4">
        <v>1.28113835896539</v>
      </c>
      <c r="BN22" s="4">
        <v>97.975430192243905</v>
      </c>
      <c r="BO22" s="5">
        <v>65221.095999999998</v>
      </c>
      <c r="BP22" s="5">
        <v>1.8254057249326301</v>
      </c>
      <c r="BQ22" s="5">
        <v>98.810814708898604</v>
      </c>
      <c r="BR22" s="4">
        <v>623347.03500000003</v>
      </c>
      <c r="BS22" s="4">
        <v>1.34118733316544</v>
      </c>
      <c r="BT22" s="4">
        <v>97.773693008157295</v>
      </c>
      <c r="BU22" s="5">
        <v>107062.167</v>
      </c>
      <c r="BV22" s="5">
        <v>1.2333787932911</v>
      </c>
      <c r="BW22" s="5">
        <v>97.570018923971901</v>
      </c>
      <c r="BX22" s="12">
        <v>100</v>
      </c>
      <c r="BY22" s="10">
        <f t="shared" si="21"/>
        <v>98.578423916340839</v>
      </c>
      <c r="CA22">
        <v>98.996975883554711</v>
      </c>
      <c r="CC22">
        <f t="shared" si="22"/>
        <v>100.42458780591693</v>
      </c>
    </row>
    <row r="23" spans="1:81" x14ac:dyDescent="0.25">
      <c r="A23" s="2" t="s">
        <v>23</v>
      </c>
      <c r="B23" s="4">
        <v>11475.723</v>
      </c>
      <c r="C23" s="4">
        <v>4.4787650917808497</v>
      </c>
      <c r="D23" s="4">
        <v>0.22802263757215699</v>
      </c>
      <c r="F23">
        <f t="shared" si="0"/>
        <v>3860.3540000000003</v>
      </c>
      <c r="G23">
        <f t="shared" si="1"/>
        <v>3897.1997278966978</v>
      </c>
      <c r="H23">
        <f t="shared" si="2"/>
        <v>0.23067178028391228</v>
      </c>
      <c r="J23" s="5">
        <v>2390.8739999999998</v>
      </c>
      <c r="K23" s="5">
        <v>5.8617171702990198</v>
      </c>
      <c r="L23" s="5">
        <v>0.11953540107527599</v>
      </c>
      <c r="N23">
        <f t="shared" si="3"/>
        <v>2074.5069999999996</v>
      </c>
      <c r="O23">
        <f t="shared" si="4"/>
        <v>2094.3074432862359</v>
      </c>
      <c r="P23">
        <f t="shared" si="5"/>
        <v>0.11297984804910373</v>
      </c>
      <c r="R23" s="4">
        <v>757.87400000000002</v>
      </c>
      <c r="S23" s="4">
        <v>14.3502620335624</v>
      </c>
      <c r="T23" s="4">
        <v>9.4053927953671304E-2</v>
      </c>
      <c r="V23">
        <f t="shared" si="6"/>
        <v>378.43900000000002</v>
      </c>
      <c r="W23">
        <f t="shared" si="7"/>
        <v>382.05106781023153</v>
      </c>
      <c r="X23">
        <f t="shared" si="8"/>
        <v>8.7620362775550201E-2</v>
      </c>
      <c r="Z23" s="4">
        <v>16308.523999999999</v>
      </c>
      <c r="AA23" s="4">
        <v>3.0768140771398498</v>
      </c>
      <c r="AB23" s="4">
        <v>0.12516415482659199</v>
      </c>
      <c r="AD23">
        <f t="shared" si="9"/>
        <v>16157.350999999999</v>
      </c>
      <c r="AE23">
        <f t="shared" si="10"/>
        <v>16311.567260601341</v>
      </c>
      <c r="AF23">
        <f t="shared" si="11"/>
        <v>0.11985075026709484</v>
      </c>
      <c r="AH23" s="14">
        <v>6430.6149999999998</v>
      </c>
      <c r="AI23" s="14">
        <v>5.3837813594746002</v>
      </c>
      <c r="AJ23" s="14">
        <v>0.121628899752716</v>
      </c>
      <c r="AL23">
        <f t="shared" si="12"/>
        <v>6413.5959999999995</v>
      </c>
      <c r="AM23">
        <f t="shared" si="13"/>
        <v>6474.8115292119192</v>
      </c>
      <c r="AN23">
        <f t="shared" si="14"/>
        <v>6.0062072403219972E-2</v>
      </c>
      <c r="AP23" s="4">
        <v>14596.369000000001</v>
      </c>
      <c r="AQ23" s="4">
        <v>3.38411361509332</v>
      </c>
      <c r="AR23" s="4">
        <v>8.5354293852979907E-2</v>
      </c>
      <c r="AT23">
        <f t="shared" si="15"/>
        <v>7377.398000000001</v>
      </c>
      <c r="AU23">
        <f t="shared" si="16"/>
        <v>7447.8126819938398</v>
      </c>
      <c r="AV23">
        <f t="shared" si="17"/>
        <v>7.9925016708631641E-2</v>
      </c>
      <c r="AX23" s="5">
        <v>53180.82</v>
      </c>
      <c r="AY23" s="5">
        <v>1.3387751176636</v>
      </c>
      <c r="AZ23" s="5">
        <v>0.61498511448103999</v>
      </c>
      <c r="BB23">
        <f t="shared" si="18"/>
        <v>53162.800999999999</v>
      </c>
      <c r="BC23">
        <f t="shared" si="19"/>
        <v>53670.221329812317</v>
      </c>
      <c r="BD23">
        <f t="shared" si="20"/>
        <v>0.29322381691923577</v>
      </c>
      <c r="BF23" s="4">
        <v>770281.64899999998</v>
      </c>
      <c r="BG23" s="4">
        <v>1.00104988035144</v>
      </c>
      <c r="BH23" s="4">
        <v>100.60747070362601</v>
      </c>
      <c r="BI23" s="5">
        <v>644658.23100000003</v>
      </c>
      <c r="BJ23" s="5">
        <v>1.4407950892019601</v>
      </c>
      <c r="BK23" s="5">
        <v>99.179210777902995</v>
      </c>
      <c r="BL23" s="4">
        <v>373624.228</v>
      </c>
      <c r="BM23" s="4">
        <v>0.77247686819101302</v>
      </c>
      <c r="BN23" s="4">
        <v>98.405629810817203</v>
      </c>
      <c r="BO23" s="5">
        <v>65113.574000000001</v>
      </c>
      <c r="BP23" s="5">
        <v>1.7997646256556401</v>
      </c>
      <c r="BQ23" s="5">
        <v>98.647917470570505</v>
      </c>
      <c r="BR23" s="4">
        <v>630134.576</v>
      </c>
      <c r="BS23" s="4">
        <v>0.79248779903033895</v>
      </c>
      <c r="BT23" s="4">
        <v>98.838337440153893</v>
      </c>
      <c r="BU23" s="5">
        <v>106668.68799999999</v>
      </c>
      <c r="BV23" s="5">
        <v>1.6856411372849001</v>
      </c>
      <c r="BW23" s="5">
        <v>97.2114258322014</v>
      </c>
      <c r="BX23" s="12">
        <v>100</v>
      </c>
      <c r="BY23" s="10">
        <f t="shared" si="21"/>
        <v>98.814998672545315</v>
      </c>
      <c r="CA23">
        <v>99.758153251944293</v>
      </c>
      <c r="CC23">
        <f t="shared" si="22"/>
        <v>100.95446500234688</v>
      </c>
    </row>
    <row r="24" spans="1:81" x14ac:dyDescent="0.25">
      <c r="A24" s="2" t="s">
        <v>39</v>
      </c>
      <c r="B24" s="4">
        <v>9945.0930000000008</v>
      </c>
      <c r="C24" s="4">
        <v>3.96228608843104</v>
      </c>
      <c r="D24" s="4">
        <v>0.13761168309827501</v>
      </c>
      <c r="F24">
        <f t="shared" si="0"/>
        <v>2329.7240000000011</v>
      </c>
      <c r="G24">
        <f t="shared" si="1"/>
        <v>2281.6202658634165</v>
      </c>
      <c r="H24">
        <f t="shared" si="2"/>
        <v>0.1350470710780359</v>
      </c>
      <c r="J24" s="5">
        <v>2490.9969999999998</v>
      </c>
      <c r="K24" s="5">
        <v>5.6234146075755698</v>
      </c>
      <c r="L24" s="5">
        <v>0.12530459971469199</v>
      </c>
      <c r="N24">
        <f t="shared" si="3"/>
        <v>2174.6299999999997</v>
      </c>
      <c r="O24">
        <f t="shared" si="4"/>
        <v>2129.7286196796526</v>
      </c>
      <c r="P24">
        <f t="shared" si="5"/>
        <v>0.11489068455951085</v>
      </c>
      <c r="R24" s="4">
        <v>882.02099999999996</v>
      </c>
      <c r="S24" s="4">
        <v>11.728647696372001</v>
      </c>
      <c r="T24" s="4">
        <v>0.12490834040499001</v>
      </c>
      <c r="V24">
        <f t="shared" si="6"/>
        <v>502.58599999999996</v>
      </c>
      <c r="W24">
        <f t="shared" si="7"/>
        <v>492.2086920764994</v>
      </c>
      <c r="X24">
        <f t="shared" si="8"/>
        <v>0.11288413459544054</v>
      </c>
      <c r="Z24" s="4">
        <v>16313.401</v>
      </c>
      <c r="AA24" s="4">
        <v>3.4364881857541301</v>
      </c>
      <c r="AB24" s="4">
        <v>0.12520193487996201</v>
      </c>
      <c r="AD24">
        <f t="shared" si="9"/>
        <v>16162.227999999999</v>
      </c>
      <c r="AE24">
        <f t="shared" si="10"/>
        <v>15828.51313988487</v>
      </c>
      <c r="AF24">
        <f t="shared" si="11"/>
        <v>0.11630146540301449</v>
      </c>
      <c r="AH24" s="14">
        <v>6874.3239999999996</v>
      </c>
      <c r="AI24" s="14">
        <v>4.2191244173583904</v>
      </c>
      <c r="AJ24" s="14">
        <v>0.13004349859560799</v>
      </c>
      <c r="AL24">
        <f t="shared" si="12"/>
        <v>6857.3049999999994</v>
      </c>
      <c r="AM24">
        <f t="shared" si="13"/>
        <v>6715.7165643683657</v>
      </c>
      <c r="AN24">
        <f t="shared" si="14"/>
        <v>6.2296771528991719E-2</v>
      </c>
      <c r="AP24" s="4">
        <v>334960.446</v>
      </c>
      <c r="AQ24" s="4">
        <v>0.87898152587035405</v>
      </c>
      <c r="AR24" s="4">
        <v>3.7918710858434199</v>
      </c>
      <c r="AT24">
        <f t="shared" si="15"/>
        <v>327741.47499999998</v>
      </c>
      <c r="AU24">
        <f t="shared" si="16"/>
        <v>320974.32628241286</v>
      </c>
      <c r="AV24">
        <f t="shared" si="17"/>
        <v>3.4444849093997196</v>
      </c>
      <c r="AX24" s="5">
        <v>85952.785999999993</v>
      </c>
      <c r="AY24" s="5">
        <v>1.11582386587294</v>
      </c>
      <c r="AZ24" s="5">
        <v>0.99408988103159701</v>
      </c>
      <c r="BB24">
        <f t="shared" si="18"/>
        <v>85934.766999999993</v>
      </c>
      <c r="BC24">
        <f t="shared" si="19"/>
        <v>84160.400944253764</v>
      </c>
      <c r="BD24">
        <f t="shared" si="20"/>
        <v>0.45980496049528102</v>
      </c>
      <c r="BF24" s="4">
        <v>801772.23600000003</v>
      </c>
      <c r="BG24" s="4">
        <v>0.83779454196612502</v>
      </c>
      <c r="BH24" s="4">
        <v>104.720496521073</v>
      </c>
      <c r="BI24" s="5">
        <v>664446.20499999996</v>
      </c>
      <c r="BJ24" s="5">
        <v>0.71387242542334095</v>
      </c>
      <c r="BK24" s="5">
        <v>102.223545822178</v>
      </c>
      <c r="BL24" s="4">
        <v>388201.90299999999</v>
      </c>
      <c r="BM24" s="4">
        <v>0.60986784941967798</v>
      </c>
      <c r="BN24" s="4">
        <v>102.245116605427</v>
      </c>
      <c r="BO24" s="5">
        <v>66894.983999999997</v>
      </c>
      <c r="BP24" s="5">
        <v>1.32720661262492</v>
      </c>
      <c r="BQ24" s="5">
        <v>101.34677695356</v>
      </c>
      <c r="BR24" s="4">
        <v>651861.53799999994</v>
      </c>
      <c r="BS24" s="4">
        <v>0.518266380106294</v>
      </c>
      <c r="BT24" s="4">
        <v>102.24627105226701</v>
      </c>
      <c r="BU24" s="5">
        <v>111151.90700000001</v>
      </c>
      <c r="BV24" s="5">
        <v>1.1728261878344799</v>
      </c>
      <c r="BW24" s="5">
        <v>101.297161951015</v>
      </c>
      <c r="BX24" s="12">
        <v>100</v>
      </c>
      <c r="BY24" s="10">
        <f t="shared" si="21"/>
        <v>102.34656148425334</v>
      </c>
      <c r="CA24">
        <v>100.23332756322574</v>
      </c>
      <c r="CC24">
        <f t="shared" si="22"/>
        <v>97.935217470542241</v>
      </c>
    </row>
    <row r="25" spans="1:81" x14ac:dyDescent="0.25">
      <c r="A25" s="2" t="s">
        <v>3</v>
      </c>
      <c r="B25" s="4">
        <v>30267.228999999999</v>
      </c>
      <c r="C25" s="4">
        <v>2.0350172797764299</v>
      </c>
      <c r="D25" s="4">
        <v>1.33799565094684</v>
      </c>
      <c r="F25">
        <f t="shared" si="0"/>
        <v>22651.86</v>
      </c>
      <c r="G25">
        <f t="shared" si="1"/>
        <v>22983.234279638851</v>
      </c>
      <c r="H25">
        <f t="shared" si="2"/>
        <v>1.3603571636365108</v>
      </c>
      <c r="J25" s="5">
        <v>23296.691999999999</v>
      </c>
      <c r="K25" s="5">
        <v>3.9943585147924501</v>
      </c>
      <c r="L25" s="5">
        <v>1.3241518904082701</v>
      </c>
      <c r="N25">
        <f t="shared" si="3"/>
        <v>22980.325000000001</v>
      </c>
      <c r="O25">
        <f t="shared" si="4"/>
        <v>23316.504397309614</v>
      </c>
      <c r="P25">
        <f t="shared" si="5"/>
        <v>1.2578359172093443</v>
      </c>
      <c r="R25" s="4">
        <v>5703.4030000000002</v>
      </c>
      <c r="S25" s="4">
        <v>4.3360463332108097</v>
      </c>
      <c r="T25" s="4">
        <v>1.32317256598726</v>
      </c>
      <c r="V25">
        <f t="shared" si="6"/>
        <v>5323.9679999999998</v>
      </c>
      <c r="W25">
        <f t="shared" si="7"/>
        <v>5401.852379508804</v>
      </c>
      <c r="X25">
        <f t="shared" si="8"/>
        <v>1.2388717243099796</v>
      </c>
      <c r="Z25" s="4">
        <v>174796.99299999999</v>
      </c>
      <c r="AA25" s="4">
        <v>2.0735848126905099</v>
      </c>
      <c r="AB25" s="4">
        <v>1.35290719712019</v>
      </c>
      <c r="AD25">
        <f t="shared" si="9"/>
        <v>174645.81999999998</v>
      </c>
      <c r="AE25">
        <f t="shared" si="10"/>
        <v>177200.71539465795</v>
      </c>
      <c r="AF25">
        <f t="shared" si="11"/>
        <v>1.3019986582903471</v>
      </c>
      <c r="AH25" s="14">
        <v>69030.167000000001</v>
      </c>
      <c r="AI25" s="14">
        <v>2.2101342528808399</v>
      </c>
      <c r="AJ25" s="14">
        <v>1.30878110497003</v>
      </c>
      <c r="AL25">
        <f t="shared" si="12"/>
        <v>69013.148000000001</v>
      </c>
      <c r="AM25">
        <f t="shared" si="13"/>
        <v>70022.742011445836</v>
      </c>
      <c r="AN25">
        <f t="shared" si="14"/>
        <v>0.64954956319405799</v>
      </c>
      <c r="AP25" s="4">
        <v>687147.745</v>
      </c>
      <c r="AQ25" s="4">
        <v>1.1394281143429901</v>
      </c>
      <c r="AR25" s="4">
        <v>7.8665730620867098</v>
      </c>
      <c r="AT25">
        <f t="shared" si="15"/>
        <v>679928.77399999998</v>
      </c>
      <c r="AU25">
        <f t="shared" si="16"/>
        <v>689875.45862942899</v>
      </c>
      <c r="AV25">
        <f t="shared" si="17"/>
        <v>7.4032887120183402</v>
      </c>
      <c r="AX25" s="5">
        <v>162868.79999999999</v>
      </c>
      <c r="AY25" s="5">
        <v>1.51832713198225</v>
      </c>
      <c r="AZ25" s="5">
        <v>1.8838511950604699</v>
      </c>
      <c r="BB25">
        <f t="shared" si="18"/>
        <v>162850.78099999999</v>
      </c>
      <c r="BC25">
        <f t="shared" si="19"/>
        <v>165233.12665472768</v>
      </c>
      <c r="BD25">
        <f t="shared" si="20"/>
        <v>0.90274060510136134</v>
      </c>
      <c r="BF25" s="4">
        <v>776900.04799999995</v>
      </c>
      <c r="BG25" s="4">
        <v>2.1625452430021199</v>
      </c>
      <c r="BH25" s="4">
        <v>101.471908256256</v>
      </c>
      <c r="BI25" s="5">
        <v>639433.77399999998</v>
      </c>
      <c r="BJ25" s="5">
        <v>0.90664561174204406</v>
      </c>
      <c r="BK25" s="5">
        <v>98.375439884914798</v>
      </c>
      <c r="BL25" s="4">
        <v>376039.64600000001</v>
      </c>
      <c r="BM25" s="4">
        <v>1.2856190891827699</v>
      </c>
      <c r="BN25" s="4">
        <v>99.041805710915398</v>
      </c>
      <c r="BO25" s="5">
        <v>64396.769</v>
      </c>
      <c r="BP25" s="5">
        <v>1.8576393199080099</v>
      </c>
      <c r="BQ25" s="5">
        <v>97.5619485068258</v>
      </c>
      <c r="BR25" s="4">
        <v>628480.51599999995</v>
      </c>
      <c r="BS25" s="4">
        <v>1.7678914434094699</v>
      </c>
      <c r="BT25" s="4">
        <v>98.5788935901369</v>
      </c>
      <c r="BU25" s="5">
        <v>106702.012</v>
      </c>
      <c r="BV25" s="5">
        <v>2.1098961477161402</v>
      </c>
      <c r="BW25" s="5">
        <v>97.241795321272406</v>
      </c>
      <c r="BX25" s="12">
        <v>100</v>
      </c>
      <c r="BY25" s="10">
        <f t="shared" si="21"/>
        <v>98.711965211720212</v>
      </c>
      <c r="CA25">
        <v>100.15602350820312</v>
      </c>
      <c r="CC25">
        <f t="shared" si="22"/>
        <v>101.46290096989321</v>
      </c>
    </row>
    <row r="26" spans="1:81" x14ac:dyDescent="0.25">
      <c r="A26" s="2" t="s">
        <v>68</v>
      </c>
      <c r="B26" s="4">
        <v>14006.391</v>
      </c>
      <c r="C26" s="4">
        <v>2.25944515889134</v>
      </c>
      <c r="D26" s="4">
        <v>0.377503641692364</v>
      </c>
      <c r="F26">
        <f t="shared" si="0"/>
        <v>6391.0219999999999</v>
      </c>
      <c r="G26">
        <f t="shared" si="1"/>
        <v>6598.9763737611793</v>
      </c>
      <c r="H26">
        <f t="shared" si="2"/>
        <v>0.39058753322054923</v>
      </c>
      <c r="J26" s="5">
        <v>4472.6620000000003</v>
      </c>
      <c r="K26" s="5">
        <v>5.2415893674945702</v>
      </c>
      <c r="L26" s="5">
        <v>0.23949034147012399</v>
      </c>
      <c r="N26">
        <f t="shared" si="3"/>
        <v>4156.2950000000001</v>
      </c>
      <c r="O26">
        <f t="shared" si="4"/>
        <v>4291.534672761527</v>
      </c>
      <c r="P26">
        <f t="shared" si="5"/>
        <v>0.23151182352924027</v>
      </c>
      <c r="R26" s="4">
        <v>1173.3699999999999</v>
      </c>
      <c r="S26" s="4">
        <v>7.5980078604510597</v>
      </c>
      <c r="T26" s="4">
        <v>0.197317679440803</v>
      </c>
      <c r="V26">
        <f t="shared" si="6"/>
        <v>793.93499999999995</v>
      </c>
      <c r="W26">
        <f t="shared" si="7"/>
        <v>819.76846696851953</v>
      </c>
      <c r="X26">
        <f t="shared" si="8"/>
        <v>0.18800735430326343</v>
      </c>
      <c r="Z26" s="4">
        <v>31413.069</v>
      </c>
      <c r="AA26" s="4">
        <v>1.76495161360624</v>
      </c>
      <c r="AB26" s="4">
        <v>0.24217266748223901</v>
      </c>
      <c r="AD26">
        <f t="shared" si="9"/>
        <v>31261.896000000001</v>
      </c>
      <c r="AE26">
        <f t="shared" si="10"/>
        <v>32279.111713741415</v>
      </c>
      <c r="AF26">
        <f t="shared" si="11"/>
        <v>0.23717376111317068</v>
      </c>
      <c r="AH26" s="14">
        <v>12777.562</v>
      </c>
      <c r="AI26" s="14">
        <v>2.3915558712681801</v>
      </c>
      <c r="AJ26" s="14">
        <v>0.241993852643232</v>
      </c>
      <c r="AL26">
        <f t="shared" si="12"/>
        <v>12760.543</v>
      </c>
      <c r="AM26">
        <f t="shared" si="13"/>
        <v>13175.752136882582</v>
      </c>
      <c r="AN26">
        <f t="shared" si="14"/>
        <v>0.1222217782312256</v>
      </c>
      <c r="AP26" s="4">
        <v>18856.842000000001</v>
      </c>
      <c r="AQ26" s="4">
        <v>3.1734500320732</v>
      </c>
      <c r="AR26" s="4">
        <v>0.134646695373772</v>
      </c>
      <c r="AT26">
        <f t="shared" si="15"/>
        <v>11637.871000000001</v>
      </c>
      <c r="AU26">
        <f t="shared" si="16"/>
        <v>12016.55005566878</v>
      </c>
      <c r="AV26">
        <f t="shared" si="17"/>
        <v>0.12895369486149896</v>
      </c>
      <c r="AX26" s="5">
        <v>222260.679</v>
      </c>
      <c r="AY26" s="5">
        <v>1.03285370326563</v>
      </c>
      <c r="AZ26" s="5">
        <v>2.5708940298813601</v>
      </c>
      <c r="BB26">
        <f t="shared" si="18"/>
        <v>222242.66</v>
      </c>
      <c r="BC26">
        <f t="shared" si="19"/>
        <v>229474.10642332927</v>
      </c>
      <c r="BD26">
        <f t="shared" si="20"/>
        <v>1.2537170837453453</v>
      </c>
      <c r="BF26" s="4">
        <v>768552.77500000002</v>
      </c>
      <c r="BG26" s="4">
        <v>0.55537372549831499</v>
      </c>
      <c r="BH26" s="4">
        <v>100.381660260743</v>
      </c>
      <c r="BI26" s="5">
        <v>631455.1</v>
      </c>
      <c r="BJ26" s="5">
        <v>1.0026348681998001</v>
      </c>
      <c r="BK26" s="5">
        <v>97.147938935851101</v>
      </c>
      <c r="BL26" s="4">
        <v>366974.10499999998</v>
      </c>
      <c r="BM26" s="4">
        <v>0.789821321793581</v>
      </c>
      <c r="BN26" s="4">
        <v>96.654111860181601</v>
      </c>
      <c r="BO26" s="5">
        <v>63444.260999999999</v>
      </c>
      <c r="BP26" s="5">
        <v>1.83135026861649</v>
      </c>
      <c r="BQ26" s="5">
        <v>96.118886410832502</v>
      </c>
      <c r="BR26" s="4">
        <v>617794.13100000005</v>
      </c>
      <c r="BS26" s="4">
        <v>0.57406678923580901</v>
      </c>
      <c r="BT26" s="4">
        <v>96.902704777661</v>
      </c>
      <c r="BU26" s="5">
        <v>104862.587</v>
      </c>
      <c r="BV26" s="5">
        <v>2.2177019961841302</v>
      </c>
      <c r="BW26" s="5">
        <v>95.565454022676903</v>
      </c>
      <c r="BX26" s="12">
        <v>100</v>
      </c>
      <c r="BY26" s="10">
        <f t="shared" si="21"/>
        <v>97.128459377991021</v>
      </c>
      <c r="CA26">
        <v>100.28887534031101</v>
      </c>
      <c r="CC26">
        <f t="shared" si="22"/>
        <v>103.2538516337634</v>
      </c>
    </row>
    <row r="27" spans="1:81" x14ac:dyDescent="0.25">
      <c r="A27" s="2" t="s">
        <v>37</v>
      </c>
      <c r="B27" s="4">
        <v>16669.716</v>
      </c>
      <c r="C27" s="4">
        <v>2.72457827355713</v>
      </c>
      <c r="D27" s="4">
        <v>0.53482040362970595</v>
      </c>
      <c r="F27">
        <f t="shared" si="0"/>
        <v>9054.3470000000016</v>
      </c>
      <c r="G27">
        <f t="shared" si="1"/>
        <v>9281.4464495441789</v>
      </c>
      <c r="H27">
        <f t="shared" si="2"/>
        <v>0.54936054747228047</v>
      </c>
      <c r="J27" s="5">
        <v>6475.5559999999996</v>
      </c>
      <c r="K27" s="5">
        <v>5.9881273225681602</v>
      </c>
      <c r="L27" s="5">
        <v>0.35489932182124601</v>
      </c>
      <c r="N27">
        <f t="shared" si="3"/>
        <v>6159.1889999999994</v>
      </c>
      <c r="O27">
        <f t="shared" si="4"/>
        <v>6313.6726343845166</v>
      </c>
      <c r="P27">
        <f t="shared" si="5"/>
        <v>0.34059840504852545</v>
      </c>
      <c r="R27" s="4">
        <v>1834.204</v>
      </c>
      <c r="S27" s="4">
        <v>9.3840976558646005</v>
      </c>
      <c r="T27" s="4">
        <v>0.36155559737562598</v>
      </c>
      <c r="V27">
        <f t="shared" si="6"/>
        <v>1454.769</v>
      </c>
      <c r="W27">
        <f t="shared" si="7"/>
        <v>1491.257245824236</v>
      </c>
      <c r="X27">
        <f t="shared" si="8"/>
        <v>0.3420079457432369</v>
      </c>
      <c r="Z27" s="4">
        <v>48721.911</v>
      </c>
      <c r="AA27" s="4">
        <v>2.0534711999801099</v>
      </c>
      <c r="AB27" s="4">
        <v>0.376256935377207</v>
      </c>
      <c r="AD27">
        <f t="shared" si="9"/>
        <v>48570.737999999998</v>
      </c>
      <c r="AE27">
        <f t="shared" si="10"/>
        <v>49788.980228153436</v>
      </c>
      <c r="AF27">
        <f t="shared" si="11"/>
        <v>0.36582914075895806</v>
      </c>
      <c r="AH27" s="14">
        <v>19350.316999999999</v>
      </c>
      <c r="AI27" s="14">
        <v>3.4186040072055799</v>
      </c>
      <c r="AJ27" s="14">
        <v>0.36664108003238499</v>
      </c>
      <c r="AL27">
        <f t="shared" si="12"/>
        <v>19333.297999999999</v>
      </c>
      <c r="AM27">
        <f t="shared" si="13"/>
        <v>19818.212189137386</v>
      </c>
      <c r="AN27">
        <f t="shared" si="14"/>
        <v>0.18383900288619309</v>
      </c>
      <c r="AP27" s="4">
        <v>559568.228</v>
      </c>
      <c r="AQ27" s="4">
        <v>0.77923744844135301</v>
      </c>
      <c r="AR27" s="4">
        <v>6.3905161130595296</v>
      </c>
      <c r="AT27">
        <f t="shared" si="15"/>
        <v>552349.25699999998</v>
      </c>
      <c r="AU27">
        <f t="shared" si="16"/>
        <v>566203.17846124235</v>
      </c>
      <c r="AV27">
        <f t="shared" si="17"/>
        <v>6.0761193159976647</v>
      </c>
      <c r="AX27" s="5">
        <v>328894.59600000002</v>
      </c>
      <c r="AY27" s="5">
        <v>1.65187747724943</v>
      </c>
      <c r="AZ27" s="5">
        <v>3.80443083419321</v>
      </c>
      <c r="BB27">
        <f t="shared" si="18"/>
        <v>328876.57700000005</v>
      </c>
      <c r="BC27">
        <f t="shared" si="19"/>
        <v>337125.39821313374</v>
      </c>
      <c r="BD27">
        <f t="shared" si="20"/>
        <v>1.841863021898182</v>
      </c>
      <c r="BF27" s="4">
        <v>765319.76699999999</v>
      </c>
      <c r="BG27" s="4">
        <v>2.4032736632287302</v>
      </c>
      <c r="BH27" s="4">
        <v>99.959392953626306</v>
      </c>
      <c r="BI27" s="5">
        <v>635871.23</v>
      </c>
      <c r="BJ27" s="5">
        <v>1.20160736411976</v>
      </c>
      <c r="BK27" s="5">
        <v>97.827350548130099</v>
      </c>
      <c r="BL27" s="4">
        <v>366650.43199999997</v>
      </c>
      <c r="BM27" s="4">
        <v>1.2890013183657201</v>
      </c>
      <c r="BN27" s="4">
        <v>96.568862449059907</v>
      </c>
      <c r="BO27" s="5">
        <v>63458.915999999997</v>
      </c>
      <c r="BP27" s="5">
        <v>1.3475125184198</v>
      </c>
      <c r="BQ27" s="5">
        <v>96.141088927784295</v>
      </c>
      <c r="BR27" s="4">
        <v>619685.06000000006</v>
      </c>
      <c r="BS27" s="4">
        <v>1.5867557439217099</v>
      </c>
      <c r="BT27" s="4">
        <v>97.199302180336105</v>
      </c>
      <c r="BU27" s="5">
        <v>105219.497</v>
      </c>
      <c r="BV27" s="5">
        <v>1.3863633962631901</v>
      </c>
      <c r="BW27" s="5">
        <v>95.890720327571998</v>
      </c>
      <c r="BX27" s="12">
        <v>100</v>
      </c>
      <c r="BY27" s="10">
        <f t="shared" si="21"/>
        <v>97.26445289775144</v>
      </c>
      <c r="CA27">
        <v>99.704021837763889</v>
      </c>
      <c r="CC27">
        <f t="shared" si="22"/>
        <v>102.50818142428356</v>
      </c>
    </row>
    <row r="28" spans="1:81" x14ac:dyDescent="0.25">
      <c r="A28" s="2" t="s">
        <v>54</v>
      </c>
      <c r="B28" s="4">
        <v>10007.178</v>
      </c>
      <c r="C28" s="4">
        <v>2.8893046283004198</v>
      </c>
      <c r="D28" s="4">
        <v>0.141278907776029</v>
      </c>
      <c r="F28">
        <f t="shared" si="0"/>
        <v>2391.8090000000002</v>
      </c>
      <c r="G28">
        <f t="shared" si="1"/>
        <v>2419.1244179036776</v>
      </c>
      <c r="H28">
        <f t="shared" si="2"/>
        <v>0.14318581934913746</v>
      </c>
      <c r="J28" s="5">
        <v>2948.59</v>
      </c>
      <c r="K28" s="5">
        <v>10.126555084681099</v>
      </c>
      <c r="L28" s="5">
        <v>0.15167161741298801</v>
      </c>
      <c r="N28">
        <f t="shared" si="3"/>
        <v>2632.223</v>
      </c>
      <c r="O28">
        <f t="shared" si="4"/>
        <v>2662.2840421905225</v>
      </c>
      <c r="P28">
        <f t="shared" si="5"/>
        <v>0.14362000551278645</v>
      </c>
      <c r="R28" s="4">
        <v>866.00599999999997</v>
      </c>
      <c r="S28" s="4">
        <v>9.8291646827807408</v>
      </c>
      <c r="T28" s="4">
        <v>0.120928112003112</v>
      </c>
      <c r="V28">
        <f t="shared" si="6"/>
        <v>486.57099999999997</v>
      </c>
      <c r="W28">
        <f t="shared" si="7"/>
        <v>492.12783593665296</v>
      </c>
      <c r="X28">
        <f t="shared" si="8"/>
        <v>0.1128655908851806</v>
      </c>
      <c r="Z28" s="4">
        <v>19669.898000000001</v>
      </c>
      <c r="AA28" s="4">
        <v>3.1133726097438599</v>
      </c>
      <c r="AB28" s="4">
        <v>0.15120329551036399</v>
      </c>
      <c r="AD28">
        <f t="shared" si="9"/>
        <v>19518.725000000002</v>
      </c>
      <c r="AE28">
        <f t="shared" si="10"/>
        <v>19741.6366665762</v>
      </c>
      <c r="AF28">
        <f t="shared" si="11"/>
        <v>0.14505350271916914</v>
      </c>
      <c r="AH28" s="14">
        <v>8005.5640000000003</v>
      </c>
      <c r="AI28" s="14">
        <v>4.1341706505886897</v>
      </c>
      <c r="AJ28" s="14">
        <v>0.15149659239139199</v>
      </c>
      <c r="AL28">
        <f t="shared" si="12"/>
        <v>7988.5450000000001</v>
      </c>
      <c r="AM28">
        <f t="shared" si="13"/>
        <v>8079.7773873341612</v>
      </c>
      <c r="AN28">
        <f t="shared" si="14"/>
        <v>7.4950162217158875E-2</v>
      </c>
      <c r="AP28" s="4">
        <v>798379.24199999997</v>
      </c>
      <c r="AQ28" s="4">
        <v>1.2887977341354999</v>
      </c>
      <c r="AR28" s="4">
        <v>9.1534882970577396</v>
      </c>
      <c r="AT28">
        <f t="shared" si="15"/>
        <v>791160.27099999995</v>
      </c>
      <c r="AU28">
        <f t="shared" si="16"/>
        <v>800195.63855282357</v>
      </c>
      <c r="AV28">
        <f t="shared" si="17"/>
        <v>8.587172168834293</v>
      </c>
      <c r="AX28" s="5">
        <v>402423.14399999997</v>
      </c>
      <c r="AY28" s="5">
        <v>0.700400254311356</v>
      </c>
      <c r="AZ28" s="5">
        <v>4.6550060796435897</v>
      </c>
      <c r="BB28">
        <f t="shared" si="18"/>
        <v>402405.125</v>
      </c>
      <c r="BC28">
        <f t="shared" si="19"/>
        <v>407000.75289334619</v>
      </c>
      <c r="BD28">
        <f t="shared" si="20"/>
        <v>2.2236225470174893</v>
      </c>
      <c r="BF28" s="4">
        <v>788622.71699999995</v>
      </c>
      <c r="BG28" s="4">
        <v>1.8942985756491999</v>
      </c>
      <c r="BH28" s="4">
        <v>103.00302103755701</v>
      </c>
      <c r="BI28" s="5">
        <v>646048.18999999994</v>
      </c>
      <c r="BJ28" s="5">
        <v>1.15787946536131</v>
      </c>
      <c r="BK28" s="5">
        <v>99.393052826301002</v>
      </c>
      <c r="BL28" s="4">
        <v>374318.31699999998</v>
      </c>
      <c r="BM28" s="4">
        <v>0.90455706527379198</v>
      </c>
      <c r="BN28" s="4">
        <v>98.588439864531793</v>
      </c>
      <c r="BO28" s="5">
        <v>63980.404999999999</v>
      </c>
      <c r="BP28" s="5">
        <v>1.66084215990845</v>
      </c>
      <c r="BQ28" s="5">
        <v>96.931151593271096</v>
      </c>
      <c r="BR28" s="4">
        <v>633197.64899999998</v>
      </c>
      <c r="BS28" s="4">
        <v>1.3571854484949499</v>
      </c>
      <c r="BT28" s="4">
        <v>99.318788845787907</v>
      </c>
      <c r="BU28" s="5">
        <v>106522.092</v>
      </c>
      <c r="BV28" s="5">
        <v>1.3599719281404199</v>
      </c>
      <c r="BW28" s="5">
        <v>97.077827055948504</v>
      </c>
      <c r="BX28" s="12">
        <v>100</v>
      </c>
      <c r="BY28" s="10">
        <f t="shared" si="21"/>
        <v>99.05204687056623</v>
      </c>
      <c r="CA28">
        <v>100.1832609660413</v>
      </c>
      <c r="CC28">
        <f t="shared" si="22"/>
        <v>101.1420401003457</v>
      </c>
    </row>
    <row r="29" spans="1:81" x14ac:dyDescent="0.25">
      <c r="A29" s="2" t="s">
        <v>86</v>
      </c>
      <c r="B29" s="4">
        <v>50212.743999999999</v>
      </c>
      <c r="C29" s="4">
        <v>1.5648997024022699</v>
      </c>
      <c r="D29" s="4">
        <v>2.5161334429822402</v>
      </c>
      <c r="F29">
        <f t="shared" si="0"/>
        <v>42597.375</v>
      </c>
      <c r="G29">
        <f t="shared" si="1"/>
        <v>42887.766579310199</v>
      </c>
      <c r="H29">
        <f t="shared" si="2"/>
        <v>2.538488699574442</v>
      </c>
      <c r="J29" s="5">
        <v>42242.425000000003</v>
      </c>
      <c r="K29" s="5">
        <v>2.04936230795487</v>
      </c>
      <c r="L29" s="5">
        <v>2.4158261015919802</v>
      </c>
      <c r="N29">
        <f t="shared" si="3"/>
        <v>41926.058000000005</v>
      </c>
      <c r="O29">
        <f t="shared" si="4"/>
        <v>42211.873128206171</v>
      </c>
      <c r="P29">
        <f t="shared" si="5"/>
        <v>2.2771685347254773</v>
      </c>
      <c r="R29" s="4">
        <v>10130.391</v>
      </c>
      <c r="S29" s="4">
        <v>3.6319289884258499</v>
      </c>
      <c r="T29" s="4">
        <v>2.4234175470906001</v>
      </c>
      <c r="V29">
        <f t="shared" si="6"/>
        <v>9750.9560000000001</v>
      </c>
      <c r="W29">
        <f t="shared" si="7"/>
        <v>9817.4294743073788</v>
      </c>
      <c r="X29">
        <f t="shared" si="8"/>
        <v>2.2515490847665021</v>
      </c>
      <c r="Z29" s="4">
        <v>297895.23499999999</v>
      </c>
      <c r="AA29" s="4">
        <v>1.44038474482755</v>
      </c>
      <c r="AB29" s="4">
        <v>2.3064971402098302</v>
      </c>
      <c r="AD29">
        <f t="shared" si="9"/>
        <v>297744.06199999998</v>
      </c>
      <c r="AE29">
        <f t="shared" si="10"/>
        <v>299773.82013402617</v>
      </c>
      <c r="AF29">
        <f t="shared" si="11"/>
        <v>2.2026158908884428</v>
      </c>
      <c r="AH29" s="14">
        <v>127517.38800000001</v>
      </c>
      <c r="AI29" s="14">
        <v>1.7697751676422799</v>
      </c>
      <c r="AJ29" s="14">
        <v>2.4179461256267598</v>
      </c>
      <c r="AL29">
        <f t="shared" si="12"/>
        <v>127500.36900000001</v>
      </c>
      <c r="AM29">
        <f t="shared" si="13"/>
        <v>128369.5548011566</v>
      </c>
      <c r="AN29">
        <f t="shared" si="14"/>
        <v>1.1907901040904305</v>
      </c>
      <c r="AP29" s="4">
        <v>7352.1</v>
      </c>
      <c r="AQ29" s="4">
        <v>4.1909701136984303</v>
      </c>
      <c r="AR29" s="4">
        <v>1.5402628116787801E-3</v>
      </c>
      <c r="AT29">
        <f t="shared" si="15"/>
        <v>133.12900000000081</v>
      </c>
      <c r="AU29">
        <f t="shared" si="16"/>
        <v>134.03655687555917</v>
      </c>
      <c r="AV29">
        <f t="shared" si="17"/>
        <v>1.4383919823529449E-3</v>
      </c>
      <c r="AX29" s="5">
        <v>344071.50900000002</v>
      </c>
      <c r="AY29" s="5">
        <v>1.18073089986071</v>
      </c>
      <c r="AZ29" s="5">
        <v>3.9799967450031701</v>
      </c>
      <c r="BB29">
        <f t="shared" si="18"/>
        <v>344053.49000000005</v>
      </c>
      <c r="BC29">
        <f t="shared" si="19"/>
        <v>346398.94523822272</v>
      </c>
      <c r="BD29">
        <f t="shared" si="20"/>
        <v>1.8925284521442496</v>
      </c>
      <c r="BF29" s="4">
        <v>780366.43900000001</v>
      </c>
      <c r="BG29" s="4">
        <v>1.3088023467429</v>
      </c>
      <c r="BH29" s="4">
        <v>101.924658015299</v>
      </c>
      <c r="BI29" s="5">
        <v>642963.64899999998</v>
      </c>
      <c r="BJ29" s="5">
        <v>1.2490485349639899</v>
      </c>
      <c r="BK29" s="5">
        <v>98.918503169938802</v>
      </c>
      <c r="BL29" s="4">
        <v>368456.26899999997</v>
      </c>
      <c r="BM29" s="4">
        <v>0.79073688208996096</v>
      </c>
      <c r="BN29" s="4">
        <v>97.044486121196798</v>
      </c>
      <c r="BO29" s="5">
        <v>63276.142999999996</v>
      </c>
      <c r="BP29" s="5">
        <v>1.6626671754592901</v>
      </c>
      <c r="BQ29" s="5">
        <v>95.864185438815198</v>
      </c>
      <c r="BR29" s="4">
        <v>617514.96900000004</v>
      </c>
      <c r="BS29" s="4">
        <v>0.89496658283701203</v>
      </c>
      <c r="BT29" s="4">
        <v>96.858917451893802</v>
      </c>
      <c r="BU29" s="5">
        <v>105143.698</v>
      </c>
      <c r="BV29" s="5">
        <v>1.3049844477896799</v>
      </c>
      <c r="BW29" s="5">
        <v>95.821641678487495</v>
      </c>
      <c r="BX29" s="12">
        <v>100</v>
      </c>
      <c r="BY29" s="10">
        <f t="shared" si="21"/>
        <v>97.738731979271847</v>
      </c>
      <c r="CA29">
        <v>98.405029016101864</v>
      </c>
      <c r="CC29">
        <f t="shared" si="22"/>
        <v>100.68171238089249</v>
      </c>
    </row>
    <row r="30" spans="1:81" x14ac:dyDescent="0.25">
      <c r="A30" s="2" t="s">
        <v>84</v>
      </c>
      <c r="B30" s="4">
        <v>43884.571000000004</v>
      </c>
      <c r="C30" s="4">
        <v>2.4580752445705398</v>
      </c>
      <c r="D30" s="4">
        <v>2.1423421537707101</v>
      </c>
      <c r="F30">
        <f t="shared" si="0"/>
        <v>36269.202000000005</v>
      </c>
      <c r="G30">
        <f t="shared" si="1"/>
        <v>36705.658514582763</v>
      </c>
      <c r="H30">
        <f t="shared" si="2"/>
        <v>2.1725752302209389</v>
      </c>
      <c r="J30" s="5">
        <v>36154.402000000002</v>
      </c>
      <c r="K30" s="5">
        <v>1.5656916600430899</v>
      </c>
      <c r="L30" s="5">
        <v>2.0650274438576401</v>
      </c>
      <c r="N30">
        <f t="shared" si="3"/>
        <v>35838.035000000003</v>
      </c>
      <c r="O30">
        <f t="shared" si="4"/>
        <v>36269.302934860956</v>
      </c>
      <c r="P30">
        <f t="shared" si="5"/>
        <v>1.9565896819798758</v>
      </c>
      <c r="R30" s="4">
        <v>8821.268</v>
      </c>
      <c r="S30" s="4">
        <v>3.4578176558826401</v>
      </c>
      <c r="T30" s="4">
        <v>2.0980595360914802</v>
      </c>
      <c r="V30">
        <f t="shared" si="6"/>
        <v>8441.8330000000005</v>
      </c>
      <c r="W30">
        <f t="shared" si="7"/>
        <v>8543.420374540794</v>
      </c>
      <c r="X30">
        <f t="shared" si="8"/>
        <v>1.9593652671928063</v>
      </c>
      <c r="Z30" s="4">
        <v>264889.18400000001</v>
      </c>
      <c r="AA30" s="4">
        <v>0.807774562786164</v>
      </c>
      <c r="AB30" s="4">
        <v>2.0508132426712802</v>
      </c>
      <c r="AD30">
        <f t="shared" si="9"/>
        <v>264738.011</v>
      </c>
      <c r="AE30">
        <f t="shared" si="10"/>
        <v>267923.81667498098</v>
      </c>
      <c r="AF30">
        <f t="shared" si="11"/>
        <v>1.9685950423954692</v>
      </c>
      <c r="AH30" s="14">
        <v>108105.984</v>
      </c>
      <c r="AI30" s="14">
        <v>1.6005588593125299</v>
      </c>
      <c r="AJ30" s="14">
        <v>2.0498238255667798</v>
      </c>
      <c r="AL30">
        <f t="shared" si="12"/>
        <v>108088.965</v>
      </c>
      <c r="AM30">
        <f t="shared" si="13"/>
        <v>109389.68655788696</v>
      </c>
      <c r="AN30">
        <f t="shared" si="14"/>
        <v>1.0147278024330435</v>
      </c>
      <c r="AP30" s="4">
        <v>5393081.75</v>
      </c>
      <c r="AQ30" s="4">
        <v>0.23621148242440601</v>
      </c>
      <c r="AR30" s="4">
        <v>62.312825509833303</v>
      </c>
      <c r="AT30">
        <f t="shared" si="15"/>
        <v>5385862.7790000001</v>
      </c>
      <c r="AU30">
        <f t="shared" si="16"/>
        <v>5450675.2029552702</v>
      </c>
      <c r="AV30">
        <f t="shared" si="17"/>
        <v>58.493053634761715</v>
      </c>
      <c r="AX30" s="5">
        <v>368717.81</v>
      </c>
      <c r="AY30" s="5">
        <v>0.74900884860820405</v>
      </c>
      <c r="AZ30" s="5">
        <v>4.2651041501231397</v>
      </c>
      <c r="BB30">
        <f t="shared" si="18"/>
        <v>368699.79100000003</v>
      </c>
      <c r="BC30">
        <f t="shared" si="19"/>
        <v>373136.65249221731</v>
      </c>
      <c r="BD30">
        <f t="shared" si="20"/>
        <v>2.0386082033065662</v>
      </c>
      <c r="BF30" s="4">
        <v>781496.26699999999</v>
      </c>
      <c r="BG30" s="4">
        <v>0.79142331536272303</v>
      </c>
      <c r="BH30" s="4">
        <v>102.072226294457</v>
      </c>
      <c r="BI30" s="5">
        <v>646333.49399999995</v>
      </c>
      <c r="BJ30" s="5">
        <v>0.70574487438828204</v>
      </c>
      <c r="BK30" s="5">
        <v>99.436946201412098</v>
      </c>
      <c r="BL30" s="4">
        <v>369743.89600000001</v>
      </c>
      <c r="BM30" s="4">
        <v>0.84659129403406697</v>
      </c>
      <c r="BN30" s="4">
        <v>97.3836229768946</v>
      </c>
      <c r="BO30" s="5">
        <v>63354.720999999998</v>
      </c>
      <c r="BP30" s="5">
        <v>2.08320325073143</v>
      </c>
      <c r="BQ30" s="5">
        <v>95.983232138033401</v>
      </c>
      <c r="BR30" s="4">
        <v>620015.49100000004</v>
      </c>
      <c r="BS30" s="4">
        <v>0.77325817152651599</v>
      </c>
      <c r="BT30" s="4">
        <v>97.251131189443996</v>
      </c>
      <c r="BU30" s="5">
        <v>106443.734</v>
      </c>
      <c r="BV30" s="5">
        <v>1.3962122580808101</v>
      </c>
      <c r="BW30" s="5">
        <v>97.006416288194799</v>
      </c>
      <c r="BX30" s="12">
        <v>100</v>
      </c>
      <c r="BY30" s="10">
        <f t="shared" si="21"/>
        <v>98.188929181405967</v>
      </c>
      <c r="CA30">
        <v>99.370515635972282</v>
      </c>
      <c r="CC30">
        <f t="shared" si="22"/>
        <v>101.20338052814826</v>
      </c>
    </row>
    <row r="31" spans="1:81" x14ac:dyDescent="0.25">
      <c r="A31" s="2" t="s">
        <v>59</v>
      </c>
      <c r="B31" s="4">
        <v>30954.113000000001</v>
      </c>
      <c r="C31" s="4">
        <v>2.3376632144021001</v>
      </c>
      <c r="D31" s="4">
        <v>1.3785683811643601</v>
      </c>
      <c r="F31">
        <f t="shared" si="0"/>
        <v>23338.744000000002</v>
      </c>
      <c r="G31">
        <f t="shared" si="1"/>
        <v>23572.952860652742</v>
      </c>
      <c r="H31">
        <f t="shared" si="2"/>
        <v>1.3952620811277148</v>
      </c>
      <c r="J31" s="5">
        <v>22020.414000000001</v>
      </c>
      <c r="K31" s="5">
        <v>2.1903926221218901</v>
      </c>
      <c r="L31" s="5">
        <v>1.2506113322835899</v>
      </c>
      <c r="N31">
        <f t="shared" si="3"/>
        <v>21704.047000000002</v>
      </c>
      <c r="O31">
        <f t="shared" si="4"/>
        <v>21921.851356542218</v>
      </c>
      <c r="P31">
        <f t="shared" si="5"/>
        <v>1.1825997387140432</v>
      </c>
      <c r="R31" s="4">
        <v>5407.9570000000003</v>
      </c>
      <c r="S31" s="4">
        <v>4.9746486099610099</v>
      </c>
      <c r="T31" s="4">
        <v>1.2497449943093899</v>
      </c>
      <c r="V31">
        <f t="shared" si="6"/>
        <v>5028.5219999999999</v>
      </c>
      <c r="W31">
        <f t="shared" si="7"/>
        <v>5078.9842017528972</v>
      </c>
      <c r="X31">
        <f t="shared" si="8"/>
        <v>1.164824484955828</v>
      </c>
      <c r="Z31" s="4">
        <v>155249.79</v>
      </c>
      <c r="AA31" s="4">
        <v>1.60187570099853</v>
      </c>
      <c r="AB31" s="4">
        <v>1.20148329460555</v>
      </c>
      <c r="AD31">
        <f t="shared" si="9"/>
        <v>155098.617</v>
      </c>
      <c r="AE31">
        <f t="shared" si="10"/>
        <v>156655.0619559233</v>
      </c>
      <c r="AF31">
        <f t="shared" si="11"/>
        <v>1.1510375679169083</v>
      </c>
      <c r="AH31" s="14">
        <v>67492.864000000001</v>
      </c>
      <c r="AI31" s="14">
        <v>2.6266573592736902</v>
      </c>
      <c r="AJ31" s="14">
        <v>1.2796273396757101</v>
      </c>
      <c r="AL31">
        <f t="shared" si="12"/>
        <v>67475.845000000001</v>
      </c>
      <c r="AM31">
        <f t="shared" si="13"/>
        <v>68152.97830156202</v>
      </c>
      <c r="AN31">
        <f t="shared" si="14"/>
        <v>0.63220513813808665</v>
      </c>
      <c r="AP31" s="4">
        <v>5092281.727</v>
      </c>
      <c r="AQ31" s="4">
        <v>0.49185095839215398</v>
      </c>
      <c r="AR31" s="4">
        <v>58.832658985792499</v>
      </c>
      <c r="AT31">
        <f t="shared" si="15"/>
        <v>5085062.7560000001</v>
      </c>
      <c r="AU31">
        <f t="shared" si="16"/>
        <v>5136092.3552976502</v>
      </c>
      <c r="AV31">
        <f t="shared" si="17"/>
        <v>55.117157861218544</v>
      </c>
      <c r="AX31" s="5">
        <v>414429.80599999998</v>
      </c>
      <c r="AY31" s="5">
        <v>0.72777785021052099</v>
      </c>
      <c r="AZ31" s="5">
        <v>4.7938986561390404</v>
      </c>
      <c r="BB31">
        <f t="shared" si="18"/>
        <v>414411.78700000001</v>
      </c>
      <c r="BC31">
        <f t="shared" si="19"/>
        <v>418570.49033357849</v>
      </c>
      <c r="BD31">
        <f t="shared" si="20"/>
        <v>2.2868330665368837</v>
      </c>
      <c r="BF31" s="4">
        <v>778181.99</v>
      </c>
      <c r="BG31" s="4">
        <v>0.79004465562402304</v>
      </c>
      <c r="BH31" s="4">
        <v>101.639344339377</v>
      </c>
      <c r="BI31" s="5">
        <v>647351.50300000003</v>
      </c>
      <c r="BJ31" s="5">
        <v>1.25690369592943</v>
      </c>
      <c r="BK31" s="5">
        <v>99.593564583571293</v>
      </c>
      <c r="BL31" s="4">
        <v>372740.25900000002</v>
      </c>
      <c r="BM31" s="4">
        <v>0.79735427005927095</v>
      </c>
      <c r="BN31" s="4">
        <v>98.172808918435905</v>
      </c>
      <c r="BO31" s="5">
        <v>63618.574999999997</v>
      </c>
      <c r="BP31" s="5">
        <v>1.61543249844683</v>
      </c>
      <c r="BQ31" s="5">
        <v>96.382974404005196</v>
      </c>
      <c r="BR31" s="4">
        <v>627987.473</v>
      </c>
      <c r="BS31" s="4">
        <v>0.474904799656787</v>
      </c>
      <c r="BT31" s="4">
        <v>98.501558442594501</v>
      </c>
      <c r="BU31" s="5">
        <v>106316.85400000001</v>
      </c>
      <c r="BV31" s="5">
        <v>1.76836239987664</v>
      </c>
      <c r="BW31" s="5">
        <v>96.890785488371094</v>
      </c>
      <c r="BX31" s="12">
        <v>100</v>
      </c>
      <c r="BY31" s="10">
        <f t="shared" si="21"/>
        <v>98.530172696059154</v>
      </c>
      <c r="CA31">
        <v>99.518942249684727</v>
      </c>
      <c r="CC31">
        <f t="shared" si="22"/>
        <v>101.00351955809077</v>
      </c>
    </row>
    <row r="32" spans="1:81" x14ac:dyDescent="0.25">
      <c r="A32" s="2" t="s">
        <v>24</v>
      </c>
      <c r="B32" s="4">
        <v>30995.115000000002</v>
      </c>
      <c r="C32" s="4">
        <v>1.51057494064938</v>
      </c>
      <c r="D32" s="4">
        <v>1.3809902793078299</v>
      </c>
      <c r="F32">
        <f t="shared" si="0"/>
        <v>23379.746000000003</v>
      </c>
      <c r="G32">
        <f t="shared" si="1"/>
        <v>23786.472040248795</v>
      </c>
      <c r="H32">
        <f t="shared" si="2"/>
        <v>1.407900091165954</v>
      </c>
      <c r="J32" s="5">
        <v>21757.833999999999</v>
      </c>
      <c r="K32" s="5">
        <v>3.1451249943711699</v>
      </c>
      <c r="L32" s="5">
        <v>1.2354811805828001</v>
      </c>
      <c r="N32">
        <f t="shared" si="3"/>
        <v>21441.467000000001</v>
      </c>
      <c r="O32">
        <f t="shared" si="4"/>
        <v>21814.473745669315</v>
      </c>
      <c r="P32">
        <f t="shared" si="5"/>
        <v>1.1768071287516488</v>
      </c>
      <c r="R32" s="4">
        <v>5472.0190000000002</v>
      </c>
      <c r="S32" s="4">
        <v>5.0623851592617601</v>
      </c>
      <c r="T32" s="4">
        <v>1.2656664049794499</v>
      </c>
      <c r="V32">
        <f t="shared" si="6"/>
        <v>5092.5839999999998</v>
      </c>
      <c r="W32">
        <f t="shared" si="7"/>
        <v>5181.1772004973172</v>
      </c>
      <c r="X32">
        <f t="shared" si="8"/>
        <v>1.1882616334879061</v>
      </c>
      <c r="Z32" s="4">
        <v>161234.09599999999</v>
      </c>
      <c r="AA32" s="4">
        <v>1.0086160120807699</v>
      </c>
      <c r="AB32" s="4">
        <v>1.2478411785627499</v>
      </c>
      <c r="AD32">
        <f t="shared" si="9"/>
        <v>161082.92299999998</v>
      </c>
      <c r="AE32">
        <f t="shared" si="10"/>
        <v>163885.20406085887</v>
      </c>
      <c r="AF32">
        <f t="shared" si="11"/>
        <v>1.2041617062642553</v>
      </c>
      <c r="AH32" s="14">
        <v>64558.400000000001</v>
      </c>
      <c r="AI32" s="14">
        <v>2.7020921930874602</v>
      </c>
      <c r="AJ32" s="14">
        <v>1.22397749399102</v>
      </c>
      <c r="AL32">
        <f t="shared" si="12"/>
        <v>64541.381000000001</v>
      </c>
      <c r="AM32">
        <f t="shared" si="13"/>
        <v>65664.175932259692</v>
      </c>
      <c r="AN32">
        <f t="shared" si="14"/>
        <v>0.60911834597001624</v>
      </c>
      <c r="AP32" s="4">
        <v>81567.035999999993</v>
      </c>
      <c r="AQ32" s="4">
        <v>1.60615921732075</v>
      </c>
      <c r="AR32" s="4">
        <v>0.86018493070462698</v>
      </c>
      <c r="AT32">
        <f t="shared" si="15"/>
        <v>74348.064999999988</v>
      </c>
      <c r="AU32">
        <f t="shared" si="16"/>
        <v>75641.462031670468</v>
      </c>
      <c r="AV32">
        <f t="shared" si="17"/>
        <v>0.81173431380233374</v>
      </c>
      <c r="AX32" s="5">
        <v>522156.49099999998</v>
      </c>
      <c r="AY32" s="5">
        <v>0.94524407209111605</v>
      </c>
      <c r="AZ32" s="5">
        <v>6.0400765561219298</v>
      </c>
      <c r="BB32">
        <f t="shared" si="18"/>
        <v>522138.47200000001</v>
      </c>
      <c r="BC32">
        <f t="shared" si="19"/>
        <v>531221.86038146983</v>
      </c>
      <c r="BD32">
        <f t="shared" si="20"/>
        <v>2.9022966120221261</v>
      </c>
      <c r="BF32" s="4">
        <v>777784.62199999997</v>
      </c>
      <c r="BG32" s="4">
        <v>2.09197944567507</v>
      </c>
      <c r="BH32" s="4">
        <v>101.58744359700501</v>
      </c>
      <c r="BI32" s="5">
        <v>641715.71100000001</v>
      </c>
      <c r="BJ32" s="5">
        <v>0.67673408026590998</v>
      </c>
      <c r="BK32" s="5">
        <v>98.726510731173605</v>
      </c>
      <c r="BL32" s="4">
        <v>369496.66800000001</v>
      </c>
      <c r="BM32" s="4">
        <v>1.64053397749957</v>
      </c>
      <c r="BN32" s="4">
        <v>97.318507748213904</v>
      </c>
      <c r="BO32" s="5">
        <v>63885.209000000003</v>
      </c>
      <c r="BP32" s="5">
        <v>1.0637564995968201</v>
      </c>
      <c r="BQ32" s="5">
        <v>96.786928406389606</v>
      </c>
      <c r="BR32" s="4">
        <v>623545.554</v>
      </c>
      <c r="BS32" s="4">
        <v>1.1073429807828301</v>
      </c>
      <c r="BT32" s="4">
        <v>97.804831258076604</v>
      </c>
      <c r="BU32" s="5">
        <v>105462.57</v>
      </c>
      <c r="BV32" s="5">
        <v>0.85394436478796198</v>
      </c>
      <c r="BW32" s="5">
        <v>96.112242438271494</v>
      </c>
      <c r="BX32" s="12">
        <v>100</v>
      </c>
      <c r="BY32" s="10">
        <f t="shared" si="21"/>
        <v>98.056077363188365</v>
      </c>
      <c r="CA32">
        <v>99.761911124952022</v>
      </c>
      <c r="CC32">
        <f t="shared" si="22"/>
        <v>101.73965123594067</v>
      </c>
    </row>
    <row r="33" spans="1:81" x14ac:dyDescent="0.25">
      <c r="A33" s="2" t="s">
        <v>8</v>
      </c>
      <c r="B33" s="4">
        <v>32940.004000000001</v>
      </c>
      <c r="C33" s="4">
        <v>3.22238453879116</v>
      </c>
      <c r="D33" s="4">
        <v>1.4958706036420899</v>
      </c>
      <c r="F33">
        <f t="shared" si="0"/>
        <v>25324.635000000002</v>
      </c>
      <c r="G33">
        <f t="shared" si="1"/>
        <v>25757.612138614932</v>
      </c>
      <c r="H33">
        <f t="shared" si="2"/>
        <v>1.5245701177043463</v>
      </c>
      <c r="J33" s="5">
        <v>22142.629000000001</v>
      </c>
      <c r="K33" s="5">
        <v>4.0817238052688198</v>
      </c>
      <c r="L33" s="5">
        <v>1.2576534965387201</v>
      </c>
      <c r="N33">
        <f t="shared" si="3"/>
        <v>21826.262000000002</v>
      </c>
      <c r="O33">
        <f t="shared" si="4"/>
        <v>22199.427199317575</v>
      </c>
      <c r="P33">
        <f t="shared" si="5"/>
        <v>1.1975738900209083</v>
      </c>
      <c r="R33" s="4">
        <v>5577.1989999999996</v>
      </c>
      <c r="S33" s="4">
        <v>4.7965667429317502</v>
      </c>
      <c r="T33" s="4">
        <v>1.29180692469906</v>
      </c>
      <c r="V33">
        <f t="shared" si="6"/>
        <v>5197.7639999999992</v>
      </c>
      <c r="W33">
        <f t="shared" si="7"/>
        <v>5286.6305516369994</v>
      </c>
      <c r="X33">
        <f t="shared" si="8"/>
        <v>1.2124465178168931</v>
      </c>
      <c r="Z33" s="4">
        <v>159068.864</v>
      </c>
      <c r="AA33" s="4">
        <v>1.49138324551452</v>
      </c>
      <c r="AB33" s="4">
        <v>1.23106804333263</v>
      </c>
      <c r="AD33">
        <f t="shared" si="9"/>
        <v>158917.69099999999</v>
      </c>
      <c r="AE33">
        <f t="shared" si="10"/>
        <v>161634.71839741248</v>
      </c>
      <c r="AF33">
        <f t="shared" si="11"/>
        <v>1.1876260545442103</v>
      </c>
      <c r="AH33" s="14">
        <v>65879.009999999995</v>
      </c>
      <c r="AI33" s="14">
        <v>1.4759265992638699</v>
      </c>
      <c r="AJ33" s="14">
        <v>1.2490218437290499</v>
      </c>
      <c r="AL33">
        <f t="shared" si="12"/>
        <v>65861.990999999995</v>
      </c>
      <c r="AM33">
        <f t="shared" si="13"/>
        <v>66988.038281892193</v>
      </c>
      <c r="AN33">
        <f t="shared" si="14"/>
        <v>0.62139884493694175</v>
      </c>
      <c r="AP33" s="4">
        <v>3290470.0329999998</v>
      </c>
      <c r="AQ33" s="4">
        <v>0.67162343997858198</v>
      </c>
      <c r="AR33" s="4">
        <v>37.986235247041897</v>
      </c>
      <c r="AT33">
        <f t="shared" si="15"/>
        <v>3283251.0619999999</v>
      </c>
      <c r="AU33">
        <f t="shared" si="16"/>
        <v>3339385.0457742652</v>
      </c>
      <c r="AV33">
        <f t="shared" si="17"/>
        <v>35.836079259261311</v>
      </c>
      <c r="AX33" s="5">
        <v>817584.45200000005</v>
      </c>
      <c r="AY33" s="5">
        <v>0.65167384248986204</v>
      </c>
      <c r="AZ33" s="5">
        <v>9.4575751641521002</v>
      </c>
      <c r="BB33">
        <f t="shared" si="18"/>
        <v>817566.43300000008</v>
      </c>
      <c r="BC33">
        <f t="shared" si="19"/>
        <v>831544.42615914927</v>
      </c>
      <c r="BD33">
        <f t="shared" si="20"/>
        <v>4.5430897159513171</v>
      </c>
      <c r="BF33" s="4">
        <v>754033.03500000003</v>
      </c>
      <c r="BG33" s="4">
        <v>0.66711079641993198</v>
      </c>
      <c r="BH33" s="4">
        <v>98.485218461083406</v>
      </c>
      <c r="BI33" s="5">
        <v>624453.85100000002</v>
      </c>
      <c r="BJ33" s="5">
        <v>0.59496736296131203</v>
      </c>
      <c r="BK33" s="5">
        <v>96.070812612337903</v>
      </c>
      <c r="BL33" s="4">
        <v>354871.033</v>
      </c>
      <c r="BM33" s="4">
        <v>0.87803545383811599</v>
      </c>
      <c r="BN33" s="4">
        <v>93.466389187106699</v>
      </c>
      <c r="BO33" s="5">
        <v>61321.625999999997</v>
      </c>
      <c r="BP33" s="5">
        <v>1.6224463777384801</v>
      </c>
      <c r="BQ33" s="5">
        <v>92.903066583462206</v>
      </c>
      <c r="BR33" s="4">
        <v>595929.96100000001</v>
      </c>
      <c r="BS33" s="4">
        <v>0.485573112799012</v>
      </c>
      <c r="BT33" s="4">
        <v>93.473249714225602</v>
      </c>
      <c r="BU33" s="5">
        <v>100797.245</v>
      </c>
      <c r="BV33" s="5">
        <v>1.0221267007236201</v>
      </c>
      <c r="BW33" s="5">
        <v>91.860545865228303</v>
      </c>
      <c r="BX33" s="12">
        <v>100</v>
      </c>
      <c r="BY33" s="10">
        <f t="shared" si="21"/>
        <v>94.37654707057402</v>
      </c>
      <c r="CA33">
        <v>95.990109805159307</v>
      </c>
      <c r="CC33">
        <f t="shared" si="22"/>
        <v>101.70970732101344</v>
      </c>
    </row>
    <row r="34" spans="1:81" x14ac:dyDescent="0.25">
      <c r="A34" s="2" t="s">
        <v>12</v>
      </c>
      <c r="B34" s="4">
        <v>219416.49900000001</v>
      </c>
      <c r="C34" s="4">
        <v>1.0139087926587</v>
      </c>
      <c r="D34" s="4">
        <v>12.5106278603888</v>
      </c>
      <c r="F34">
        <f t="shared" si="0"/>
        <v>211801.13</v>
      </c>
      <c r="G34">
        <f t="shared" si="1"/>
        <v>220790.15605357065</v>
      </c>
      <c r="H34">
        <f t="shared" si="2"/>
        <v>13.068372657802348</v>
      </c>
      <c r="J34" s="5">
        <v>217053.55100000001</v>
      </c>
      <c r="K34" s="5">
        <v>1.04348960433013</v>
      </c>
      <c r="L34" s="5">
        <v>12.4886376461327</v>
      </c>
      <c r="N34">
        <f t="shared" si="3"/>
        <v>216737.18400000001</v>
      </c>
      <c r="O34">
        <f t="shared" si="4"/>
        <v>225935.70052233181</v>
      </c>
      <c r="P34">
        <f t="shared" si="5"/>
        <v>12.188363841092508</v>
      </c>
      <c r="R34" s="4">
        <v>52122.917000000001</v>
      </c>
      <c r="S34" s="4">
        <v>2.06045410821732</v>
      </c>
      <c r="T34" s="4">
        <v>12.859873660220201</v>
      </c>
      <c r="V34">
        <f t="shared" si="6"/>
        <v>51743.482000000004</v>
      </c>
      <c r="W34">
        <f t="shared" si="7"/>
        <v>53939.520839832752</v>
      </c>
      <c r="X34">
        <f t="shared" si="8"/>
        <v>12.37059854593325</v>
      </c>
      <c r="Z34" s="4">
        <v>1731369.314</v>
      </c>
      <c r="AA34" s="4">
        <v>1.0386808351269701</v>
      </c>
      <c r="AB34" s="4">
        <v>13.4110136889846</v>
      </c>
      <c r="AD34">
        <f t="shared" si="9"/>
        <v>1731218.1410000001</v>
      </c>
      <c r="AE34">
        <f t="shared" si="10"/>
        <v>1804692.560016854</v>
      </c>
      <c r="AF34">
        <f t="shared" si="11"/>
        <v>13.260145629408401</v>
      </c>
      <c r="AH34" s="14">
        <v>653359.50699999998</v>
      </c>
      <c r="AI34" s="14">
        <v>0.94573737298935501</v>
      </c>
      <c r="AJ34" s="14">
        <v>12.3901362008368</v>
      </c>
      <c r="AL34">
        <f t="shared" si="12"/>
        <v>653342.48800000001</v>
      </c>
      <c r="AM34">
        <f t="shared" si="13"/>
        <v>681070.91724179254</v>
      </c>
      <c r="AN34">
        <f t="shared" si="14"/>
        <v>6.317794820520886</v>
      </c>
      <c r="AP34" s="4">
        <v>6623100.852</v>
      </c>
      <c r="AQ34" s="4">
        <v>0.85519123468265601</v>
      </c>
      <c r="AR34" s="4">
        <v>76.543779550388805</v>
      </c>
      <c r="AT34">
        <f t="shared" si="15"/>
        <v>6615881.8810000001</v>
      </c>
      <c r="AU34">
        <f t="shared" si="16"/>
        <v>6896665.7209901605</v>
      </c>
      <c r="AV34">
        <f t="shared" si="17"/>
        <v>74.010470794550201</v>
      </c>
      <c r="AX34" s="5">
        <v>1631713.281</v>
      </c>
      <c r="AY34" s="5">
        <v>0.60366046727728495</v>
      </c>
      <c r="AZ34" s="5">
        <v>18.8753842653859</v>
      </c>
      <c r="BB34">
        <f t="shared" si="18"/>
        <v>1631695.2619999999</v>
      </c>
      <c r="BC34">
        <f t="shared" si="19"/>
        <v>1700945.8425875814</v>
      </c>
      <c r="BD34">
        <f t="shared" si="20"/>
        <v>9.2930086736830742</v>
      </c>
      <c r="BF34" s="4">
        <v>767929.51699999999</v>
      </c>
      <c r="BG34" s="4">
        <v>0.86157072071900198</v>
      </c>
      <c r="BH34" s="4">
        <v>100.30025573675201</v>
      </c>
      <c r="BI34" s="5">
        <v>633124.05900000001</v>
      </c>
      <c r="BJ34" s="5">
        <v>1.19564471456085</v>
      </c>
      <c r="BK34" s="5">
        <v>97.404704503218397</v>
      </c>
      <c r="BL34" s="4">
        <v>362422.288</v>
      </c>
      <c r="BM34" s="4">
        <v>0.70978439576124797</v>
      </c>
      <c r="BN34" s="4">
        <v>95.455248443142693</v>
      </c>
      <c r="BO34" s="5">
        <v>61952.084000000003</v>
      </c>
      <c r="BP34" s="5">
        <v>1.1455477737285</v>
      </c>
      <c r="BQ34" s="5">
        <v>93.858218711229895</v>
      </c>
      <c r="BR34" s="4">
        <v>610150.353</v>
      </c>
      <c r="BS34" s="4">
        <v>0.932865109034554</v>
      </c>
      <c r="BT34" s="4">
        <v>95.703757222557101</v>
      </c>
      <c r="BU34" s="5">
        <v>102382.876</v>
      </c>
      <c r="BV34" s="5">
        <v>1.16182417660987</v>
      </c>
      <c r="BW34" s="5">
        <v>93.305594578621495</v>
      </c>
      <c r="BX34" s="12">
        <v>100</v>
      </c>
      <c r="BY34" s="10">
        <f t="shared" si="21"/>
        <v>96.004629865920265</v>
      </c>
      <c r="CA34">
        <v>100.07915071067764</v>
      </c>
      <c r="CC34">
        <f t="shared" si="22"/>
        <v>104.24408786372891</v>
      </c>
    </row>
    <row r="35" spans="1:81" x14ac:dyDescent="0.25">
      <c r="A35" s="2" t="s">
        <v>14</v>
      </c>
      <c r="B35" s="4">
        <v>45818.995999999999</v>
      </c>
      <c r="C35" s="4">
        <v>1.7843640235590399</v>
      </c>
      <c r="D35" s="4">
        <v>2.2566043925927199</v>
      </c>
      <c r="F35">
        <f t="shared" si="0"/>
        <v>38203.627</v>
      </c>
      <c r="G35">
        <f t="shared" si="1"/>
        <v>40222.309152157686</v>
      </c>
      <c r="H35">
        <f t="shared" si="2"/>
        <v>2.3807226488403486</v>
      </c>
      <c r="J35" s="5">
        <v>39416.050000000003</v>
      </c>
      <c r="K35" s="5">
        <v>1.96186779435035</v>
      </c>
      <c r="L35" s="5">
        <v>2.25296722995928</v>
      </c>
      <c r="N35">
        <f t="shared" si="3"/>
        <v>39099.683000000005</v>
      </c>
      <c r="O35">
        <f t="shared" si="4"/>
        <v>41165.71280986919</v>
      </c>
      <c r="P35">
        <f t="shared" si="5"/>
        <v>2.2207322009963417</v>
      </c>
      <c r="R35" s="4">
        <v>9713.625</v>
      </c>
      <c r="S35" s="4">
        <v>3.4904143769222999</v>
      </c>
      <c r="T35" s="4">
        <v>2.3198381608816199</v>
      </c>
      <c r="V35">
        <f t="shared" si="6"/>
        <v>9334.19</v>
      </c>
      <c r="W35">
        <f t="shared" si="7"/>
        <v>9827.4092107793513</v>
      </c>
      <c r="X35">
        <f t="shared" si="8"/>
        <v>2.2538378576656082</v>
      </c>
      <c r="Z35" s="4">
        <v>292108.81699999998</v>
      </c>
      <c r="AA35" s="4">
        <v>1.3849646938842</v>
      </c>
      <c r="AB35" s="4">
        <v>2.2616722107740999</v>
      </c>
      <c r="AD35">
        <f t="shared" si="9"/>
        <v>291957.64399999997</v>
      </c>
      <c r="AE35">
        <f t="shared" si="10"/>
        <v>307384.7050256143</v>
      </c>
      <c r="AF35">
        <f t="shared" si="11"/>
        <v>2.2585375721027656</v>
      </c>
      <c r="AH35" s="14">
        <v>118922.325</v>
      </c>
      <c r="AI35" s="14">
        <v>0.61917878046941199</v>
      </c>
      <c r="AJ35" s="14">
        <v>2.2549473873221801</v>
      </c>
      <c r="AL35">
        <f t="shared" si="12"/>
        <v>118905.306</v>
      </c>
      <c r="AM35">
        <f t="shared" si="13"/>
        <v>125188.27015466122</v>
      </c>
      <c r="AN35">
        <f t="shared" si="14"/>
        <v>1.1612796622944028</v>
      </c>
      <c r="AP35" s="4">
        <v>111632.086</v>
      </c>
      <c r="AQ35" s="4">
        <v>1.3580661133191501</v>
      </c>
      <c r="AR35" s="4">
        <v>1.20802858945864</v>
      </c>
      <c r="AT35">
        <f t="shared" si="15"/>
        <v>104413.11499999999</v>
      </c>
      <c r="AU35">
        <f t="shared" si="16"/>
        <v>109930.3108333089</v>
      </c>
      <c r="AV35">
        <f t="shared" si="17"/>
        <v>1.1796996387112615</v>
      </c>
      <c r="AX35" s="5">
        <v>2249123.7009999999</v>
      </c>
      <c r="AY35" s="5">
        <v>0.60562950459592002</v>
      </c>
      <c r="AZ35" s="5">
        <v>26.0175628316636</v>
      </c>
      <c r="BB35">
        <f t="shared" si="18"/>
        <v>2249105.682</v>
      </c>
      <c r="BC35">
        <f t="shared" si="19"/>
        <v>2367948.5735026794</v>
      </c>
      <c r="BD35">
        <f t="shared" si="20"/>
        <v>12.937135375762447</v>
      </c>
      <c r="BF35" s="4">
        <v>762686.60800000001</v>
      </c>
      <c r="BG35" s="4">
        <v>0.70938343775962998</v>
      </c>
      <c r="BH35" s="4">
        <v>99.615472691090602</v>
      </c>
      <c r="BI35" s="5">
        <v>629117.897</v>
      </c>
      <c r="BJ35" s="5">
        <v>0.79651227561667304</v>
      </c>
      <c r="BK35" s="5">
        <v>96.788365540490702</v>
      </c>
      <c r="BL35" s="4">
        <v>361091.77399999998</v>
      </c>
      <c r="BM35" s="4">
        <v>0.64820709584661795</v>
      </c>
      <c r="BN35" s="4">
        <v>95.104815954213905</v>
      </c>
      <c r="BO35" s="5">
        <v>61604.082999999999</v>
      </c>
      <c r="BP35" s="5">
        <v>1.6206681188185399</v>
      </c>
      <c r="BQ35" s="5">
        <v>93.330992638096902</v>
      </c>
      <c r="BR35" s="4">
        <v>604570.85499999998</v>
      </c>
      <c r="BS35" s="4">
        <v>0.67309115471998304</v>
      </c>
      <c r="BT35" s="4">
        <v>94.828597650182402</v>
      </c>
      <c r="BU35" s="5">
        <v>102571.061</v>
      </c>
      <c r="BV35" s="5">
        <v>1.3801546921532</v>
      </c>
      <c r="BW35" s="5">
        <v>93.477095067783196</v>
      </c>
      <c r="BX35" s="12">
        <v>100</v>
      </c>
      <c r="BY35" s="10">
        <f t="shared" si="21"/>
        <v>95.524223256976299</v>
      </c>
      <c r="CA35">
        <v>100.5717294685615</v>
      </c>
      <c r="CC35">
        <f t="shared" si="22"/>
        <v>105.28400654774921</v>
      </c>
    </row>
    <row r="36" spans="1:81" x14ac:dyDescent="0.25">
      <c r="A36" s="2" t="s">
        <v>71</v>
      </c>
      <c r="B36" s="4">
        <v>72155.505000000005</v>
      </c>
      <c r="C36" s="4">
        <v>1.3144431641407699</v>
      </c>
      <c r="D36" s="4">
        <v>3.81224417242194</v>
      </c>
      <c r="F36">
        <f t="shared" si="0"/>
        <v>64540.136000000006</v>
      </c>
      <c r="G36">
        <f t="shared" si="1"/>
        <v>65020.394909787945</v>
      </c>
      <c r="H36">
        <f t="shared" si="2"/>
        <v>3.8484992547965637</v>
      </c>
      <c r="J36" s="5">
        <v>64129.900999999998</v>
      </c>
      <c r="K36" s="5">
        <v>1.67517623445959</v>
      </c>
      <c r="L36" s="5">
        <v>3.67700681690674</v>
      </c>
      <c r="N36">
        <f t="shared" si="3"/>
        <v>63813.534</v>
      </c>
      <c r="O36">
        <f t="shared" si="4"/>
        <v>64288.386086902261</v>
      </c>
      <c r="P36">
        <f t="shared" si="5"/>
        <v>3.4681116732428259</v>
      </c>
      <c r="R36" s="4">
        <v>15505.272999999999</v>
      </c>
      <c r="S36" s="4">
        <v>4.7703461239395804</v>
      </c>
      <c r="T36" s="4">
        <v>3.75924383451733</v>
      </c>
      <c r="V36">
        <f t="shared" si="6"/>
        <v>15125.838</v>
      </c>
      <c r="W36">
        <f t="shared" si="7"/>
        <v>15238.3930536105</v>
      </c>
      <c r="X36">
        <f t="shared" si="8"/>
        <v>3.4948038101989543</v>
      </c>
      <c r="Z36" s="4">
        <v>476729.96399999998</v>
      </c>
      <c r="AA36" s="4">
        <v>0.56273432093825104</v>
      </c>
      <c r="AB36" s="4">
        <v>3.6918540411602199</v>
      </c>
      <c r="AD36">
        <f t="shared" si="9"/>
        <v>476578.79099999997</v>
      </c>
      <c r="AE36">
        <f t="shared" si="10"/>
        <v>480125.13014303677</v>
      </c>
      <c r="AF36">
        <f t="shared" si="11"/>
        <v>3.5277638347308709</v>
      </c>
      <c r="AH36" s="14">
        <v>193674.99100000001</v>
      </c>
      <c r="AI36" s="14">
        <v>0.87184182497704399</v>
      </c>
      <c r="AJ36" s="14">
        <v>3.67257402285742</v>
      </c>
      <c r="AL36">
        <f t="shared" si="12"/>
        <v>193657.97200000001</v>
      </c>
      <c r="AM36">
        <f t="shared" si="13"/>
        <v>195099.0282522593</v>
      </c>
      <c r="AN36">
        <f t="shared" si="14"/>
        <v>1.8097904329442802</v>
      </c>
      <c r="AP36" s="4">
        <v>5640104.5789999999</v>
      </c>
      <c r="AQ36" s="4">
        <v>0.40655109865862998</v>
      </c>
      <c r="AR36" s="4">
        <v>65.170805943430693</v>
      </c>
      <c r="AT36">
        <f t="shared" si="15"/>
        <v>5632885.608</v>
      </c>
      <c r="AU36">
        <f t="shared" si="16"/>
        <v>5674801.2851076266</v>
      </c>
      <c r="AV36">
        <f t="shared" si="17"/>
        <v>60.898227022671314</v>
      </c>
      <c r="AX36" s="5">
        <v>3447301.415</v>
      </c>
      <c r="AY36" s="5">
        <v>0.31108457942698198</v>
      </c>
      <c r="AZ36" s="5">
        <v>39.878033776618501</v>
      </c>
      <c r="BB36">
        <f t="shared" si="18"/>
        <v>3447283.3960000002</v>
      </c>
      <c r="BC36">
        <f t="shared" si="19"/>
        <v>3472935.4734219168</v>
      </c>
      <c r="BD36">
        <f t="shared" si="20"/>
        <v>18.974160534443776</v>
      </c>
      <c r="BF36" s="4">
        <v>787950.58900000004</v>
      </c>
      <c r="BG36" s="4">
        <v>0.67140979533371903</v>
      </c>
      <c r="BH36" s="4">
        <v>102.915233540404</v>
      </c>
      <c r="BI36" s="5">
        <v>652096.50600000005</v>
      </c>
      <c r="BJ36" s="5">
        <v>0.87855600592745597</v>
      </c>
      <c r="BK36" s="5">
        <v>100.32357256306901</v>
      </c>
      <c r="BL36" s="4">
        <v>375162.946</v>
      </c>
      <c r="BM36" s="4">
        <v>0.59167860840508202</v>
      </c>
      <c r="BN36" s="4">
        <v>98.810899337105099</v>
      </c>
      <c r="BO36" s="5">
        <v>64791.103000000003</v>
      </c>
      <c r="BP36" s="5">
        <v>2.7948487693317401</v>
      </c>
      <c r="BQ36" s="5">
        <v>98.159369681830597</v>
      </c>
      <c r="BR36" s="4">
        <v>629264.73199999996</v>
      </c>
      <c r="BS36" s="4">
        <v>0.67735112089919802</v>
      </c>
      <c r="BT36" s="4">
        <v>98.7019000217566</v>
      </c>
      <c r="BU36" s="5">
        <v>106176.482</v>
      </c>
      <c r="BV36" s="5">
        <v>1.4805067627497801</v>
      </c>
      <c r="BW36" s="5">
        <v>96.762858891327696</v>
      </c>
      <c r="BX36" s="12">
        <v>100</v>
      </c>
      <c r="BY36" s="10">
        <f t="shared" si="21"/>
        <v>99.278972339248824</v>
      </c>
      <c r="CA36">
        <v>100.0177314119058</v>
      </c>
      <c r="CC36">
        <f t="shared" si="22"/>
        <v>100.7441244155233</v>
      </c>
    </row>
    <row r="37" spans="1:81" x14ac:dyDescent="0.25">
      <c r="A37" s="2" t="s">
        <v>42</v>
      </c>
      <c r="B37" s="4">
        <v>32605.925999999999</v>
      </c>
      <c r="C37" s="4">
        <v>1.2297200475914001</v>
      </c>
      <c r="D37" s="4">
        <v>1.4761373494600101</v>
      </c>
      <c r="F37">
        <f t="shared" si="0"/>
        <v>24990.557000000001</v>
      </c>
      <c r="G37">
        <f t="shared" si="1"/>
        <v>26147.875140602075</v>
      </c>
      <c r="H37">
        <f t="shared" si="2"/>
        <v>1.5476694371472077</v>
      </c>
      <c r="J37" s="5">
        <v>25563.153999999999</v>
      </c>
      <c r="K37" s="5">
        <v>3.3169777479341702</v>
      </c>
      <c r="L37" s="5">
        <v>1.4547479521192499</v>
      </c>
      <c r="N37">
        <f t="shared" si="3"/>
        <v>25246.787</v>
      </c>
      <c r="O37">
        <f t="shared" si="4"/>
        <v>26415.971207739614</v>
      </c>
      <c r="P37">
        <f t="shared" si="5"/>
        <v>1.4250402550434058</v>
      </c>
      <c r="R37" s="4">
        <v>6170.0919999999996</v>
      </c>
      <c r="S37" s="4">
        <v>4.4326186679067998</v>
      </c>
      <c r="T37" s="4">
        <v>1.43915937914016</v>
      </c>
      <c r="V37">
        <f t="shared" si="6"/>
        <v>5790.6569999999992</v>
      </c>
      <c r="W37">
        <f t="shared" si="7"/>
        <v>6058.8235875676301</v>
      </c>
      <c r="X37">
        <f t="shared" si="8"/>
        <v>1.3895428267705501</v>
      </c>
      <c r="Z37" s="4">
        <v>188842.527</v>
      </c>
      <c r="AA37" s="4">
        <v>1.1463024841176299</v>
      </c>
      <c r="AB37" s="4">
        <v>1.461712000098</v>
      </c>
      <c r="AD37">
        <f t="shared" si="9"/>
        <v>188691.35399999999</v>
      </c>
      <c r="AE37">
        <f t="shared" si="10"/>
        <v>197429.69172328353</v>
      </c>
      <c r="AF37">
        <f t="shared" si="11"/>
        <v>1.4506329342852153</v>
      </c>
      <c r="AH37" s="14">
        <v>76481.142999999996</v>
      </c>
      <c r="AI37" s="14">
        <v>1.23054710848966</v>
      </c>
      <c r="AJ37" s="14">
        <v>1.45008311603588</v>
      </c>
      <c r="AL37">
        <f t="shared" si="12"/>
        <v>76464.123999999996</v>
      </c>
      <c r="AM37">
        <f t="shared" si="13"/>
        <v>80005.194245470964</v>
      </c>
      <c r="AN37">
        <f t="shared" si="14"/>
        <v>0.74214944291822937</v>
      </c>
      <c r="AP37" s="4">
        <v>7776979.9709999999</v>
      </c>
      <c r="AQ37" s="4">
        <v>0.70655523939078502</v>
      </c>
      <c r="AR37" s="4">
        <v>89.893816703588897</v>
      </c>
      <c r="AT37">
        <f t="shared" si="15"/>
        <v>7769761</v>
      </c>
      <c r="AU37">
        <f t="shared" si="16"/>
        <v>8129580.3250931744</v>
      </c>
      <c r="AV37">
        <f t="shared" si="17"/>
        <v>87.241297688395932</v>
      </c>
      <c r="AX37" s="5">
        <v>4018827.091</v>
      </c>
      <c r="AY37" s="5">
        <v>0.63592844895265399</v>
      </c>
      <c r="AZ37" s="5">
        <v>46.489419495059401</v>
      </c>
      <c r="BB37">
        <f t="shared" si="18"/>
        <v>4018809.0720000002</v>
      </c>
      <c r="BC37">
        <f t="shared" si="19"/>
        <v>4204920.9959015679</v>
      </c>
      <c r="BD37">
        <f t="shared" si="20"/>
        <v>22.973316556404882</v>
      </c>
      <c r="BF37" s="4">
        <v>760923.81099999999</v>
      </c>
      <c r="BG37" s="4">
        <v>1.08190279654819</v>
      </c>
      <c r="BH37" s="4">
        <v>99.385231521819406</v>
      </c>
      <c r="BI37" s="5">
        <v>626174.04099999997</v>
      </c>
      <c r="BJ37" s="5">
        <v>0.97649564469282502</v>
      </c>
      <c r="BK37" s="5">
        <v>96.335459953183005</v>
      </c>
      <c r="BL37" s="4">
        <v>358938.772</v>
      </c>
      <c r="BM37" s="4">
        <v>0.96734437054557398</v>
      </c>
      <c r="BN37" s="4">
        <v>94.537755517774698</v>
      </c>
      <c r="BO37" s="5">
        <v>61026.004000000001</v>
      </c>
      <c r="BP37" s="5">
        <v>2.36270510549961</v>
      </c>
      <c r="BQ37" s="5">
        <v>92.455195381391704</v>
      </c>
      <c r="BR37" s="4">
        <v>602411.28399999999</v>
      </c>
      <c r="BS37" s="4">
        <v>0.88265667652477398</v>
      </c>
      <c r="BT37" s="4">
        <v>94.489863012608794</v>
      </c>
      <c r="BU37" s="5">
        <v>101190.808</v>
      </c>
      <c r="BV37" s="5">
        <v>0.85117987922304905</v>
      </c>
      <c r="BW37" s="5">
        <v>92.219215509546103</v>
      </c>
      <c r="BX37" s="12">
        <v>100</v>
      </c>
      <c r="BY37" s="11">
        <f t="shared" si="21"/>
        <v>94.903786816053938</v>
      </c>
      <c r="CA37">
        <v>99.298801864900227</v>
      </c>
      <c r="CC37">
        <f t="shared" si="22"/>
        <v>104.63102179195954</v>
      </c>
    </row>
    <row r="38" spans="1:81" x14ac:dyDescent="0.25">
      <c r="AH38" s="16"/>
      <c r="AI38" s="16"/>
      <c r="AJ38" s="16"/>
    </row>
    <row r="39" spans="1:81" x14ac:dyDescent="0.25">
      <c r="AH39" s="16"/>
      <c r="AI39" s="16"/>
      <c r="AJ39" s="16"/>
    </row>
    <row r="40" spans="1:81" x14ac:dyDescent="0.25">
      <c r="AH40" s="16"/>
      <c r="AI40" s="16"/>
      <c r="AJ40" s="16"/>
    </row>
    <row r="41" spans="1:81" x14ac:dyDescent="0.25">
      <c r="AH41" s="16"/>
      <c r="AI41" s="16"/>
      <c r="AJ41" s="16"/>
    </row>
    <row r="42" spans="1:81" x14ac:dyDescent="0.25">
      <c r="AH42" s="16"/>
      <c r="AI42" s="16"/>
      <c r="AJ42" s="16"/>
    </row>
    <row r="43" spans="1:81" x14ac:dyDescent="0.25">
      <c r="AH43" s="16"/>
      <c r="AI43" s="16"/>
      <c r="AJ43" s="16"/>
    </row>
    <row r="44" spans="1:81" x14ac:dyDescent="0.25">
      <c r="AH44" s="16"/>
      <c r="AI44" s="16"/>
      <c r="AJ44" s="16"/>
    </row>
    <row r="45" spans="1:81" x14ac:dyDescent="0.25">
      <c r="AH45" s="16"/>
      <c r="AI45" s="16"/>
      <c r="AJ45" s="16"/>
    </row>
    <row r="46" spans="1:81" x14ac:dyDescent="0.25">
      <c r="AH46" s="16"/>
      <c r="AI46" s="16"/>
      <c r="AJ46" s="16"/>
    </row>
    <row r="47" spans="1:81" x14ac:dyDescent="0.25">
      <c r="AH47" s="16"/>
      <c r="AI47" s="16"/>
      <c r="AJ47" s="16"/>
    </row>
    <row r="48" spans="1:81" x14ac:dyDescent="0.25">
      <c r="AH48" s="16"/>
      <c r="AI48" s="16"/>
      <c r="AJ48" s="16"/>
    </row>
    <row r="49" spans="34:36" x14ac:dyDescent="0.25">
      <c r="AH49" s="16"/>
      <c r="AI49" s="16"/>
      <c r="AJ49" s="16"/>
    </row>
    <row r="50" spans="34:36" x14ac:dyDescent="0.25">
      <c r="AH50" s="16"/>
      <c r="AI50" s="16"/>
      <c r="AJ50" s="16"/>
    </row>
    <row r="51" spans="34:36" x14ac:dyDescent="0.25">
      <c r="AH51" s="16"/>
      <c r="AI51" s="16"/>
      <c r="AJ51" s="16"/>
    </row>
    <row r="52" spans="34:36" x14ac:dyDescent="0.25">
      <c r="AH52" s="16"/>
      <c r="AI52" s="16"/>
      <c r="AJ52" s="16"/>
    </row>
    <row r="53" spans="34:36" x14ac:dyDescent="0.25">
      <c r="AH53" s="16"/>
      <c r="AI53" s="16"/>
      <c r="AJ53" s="16"/>
    </row>
    <row r="54" spans="34:36" x14ac:dyDescent="0.25">
      <c r="AH54" s="16"/>
      <c r="AI54" s="16"/>
      <c r="AJ54" s="16"/>
    </row>
    <row r="55" spans="34:36" x14ac:dyDescent="0.25">
      <c r="AH55" s="16"/>
      <c r="AI55" s="16"/>
      <c r="AJ55" s="16"/>
    </row>
    <row r="56" spans="34:36" x14ac:dyDescent="0.25">
      <c r="AH56" s="16"/>
      <c r="AI56" s="16"/>
      <c r="AJ56" s="16"/>
    </row>
    <row r="57" spans="34:36" x14ac:dyDescent="0.25">
      <c r="AH57" s="16"/>
      <c r="AI57" s="16"/>
      <c r="AJ57" s="16"/>
    </row>
    <row r="58" spans="34:36" x14ac:dyDescent="0.25">
      <c r="AH58" s="16"/>
      <c r="AI58" s="16"/>
      <c r="AJ58" s="16"/>
    </row>
    <row r="59" spans="34:36" x14ac:dyDescent="0.25">
      <c r="AH59" s="16"/>
      <c r="AI59" s="16"/>
      <c r="AJ59" s="16"/>
    </row>
  </sheetData>
  <mergeCells count="20">
    <mergeCell ref="BR1:BT1"/>
    <mergeCell ref="BU1:BW1"/>
    <mergeCell ref="AX1:AZ1"/>
    <mergeCell ref="BB1:BD1"/>
    <mergeCell ref="BF1:BH1"/>
    <mergeCell ref="BI1:BK1"/>
    <mergeCell ref="BL1:BN1"/>
    <mergeCell ref="BO1:BQ1"/>
    <mergeCell ref="AT1:AV1"/>
    <mergeCell ref="B1:D1"/>
    <mergeCell ref="F1:H1"/>
    <mergeCell ref="J1:L1"/>
    <mergeCell ref="N1:P1"/>
    <mergeCell ref="R1:T1"/>
    <mergeCell ref="V1:X1"/>
    <mergeCell ref="Z1:AB1"/>
    <mergeCell ref="AD1:AF1"/>
    <mergeCell ref="AH1:AJ1"/>
    <mergeCell ref="AL1:AN1"/>
    <mergeCell ref="AP1:AR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0"/>
  <sheetViews>
    <sheetView tabSelected="1" topLeftCell="A22" zoomScale="90" zoomScaleNormal="90" workbookViewId="0">
      <selection activeCell="L23" sqref="L23"/>
    </sheetView>
  </sheetViews>
  <sheetFormatPr defaultRowHeight="15" x14ac:dyDescent="0.25"/>
  <cols>
    <col min="1" max="1" width="11" bestFit="1" customWidth="1"/>
    <col min="2" max="2" width="23.28515625" bestFit="1" customWidth="1"/>
    <col min="3" max="3" width="16.85546875" bestFit="1" customWidth="1"/>
    <col min="4" max="4" width="21.42578125" bestFit="1" customWidth="1"/>
    <col min="5" max="5" width="13.7109375" bestFit="1" customWidth="1"/>
    <col min="6" max="6" width="24" bestFit="1" customWidth="1"/>
    <col min="7" max="7" width="26.28515625" bestFit="1" customWidth="1"/>
    <col min="8" max="8" width="18" bestFit="1" customWidth="1"/>
    <col min="9" max="9" width="16.7109375" bestFit="1" customWidth="1"/>
    <col min="10" max="10" width="12.5703125" bestFit="1" customWidth="1"/>
    <col min="11" max="11" width="10.28515625" bestFit="1" customWidth="1"/>
    <col min="12" max="12" width="24" bestFit="1" customWidth="1"/>
    <col min="13" max="13" width="23.7109375" bestFit="1" customWidth="1"/>
    <col min="14" max="14" width="16.28515625" bestFit="1" customWidth="1"/>
    <col min="16" max="16" width="9.7109375" bestFit="1" customWidth="1"/>
    <col min="17" max="17" width="10.28515625" bestFit="1" customWidth="1"/>
    <col min="18" max="18" width="21.85546875" bestFit="1" customWidth="1"/>
    <col min="19" max="19" width="23.7109375" bestFit="1" customWidth="1"/>
    <col min="20" max="20" width="16.28515625" bestFit="1" customWidth="1"/>
    <col min="21" max="21" width="8.85546875" customWidth="1"/>
    <col min="22" max="22" width="9.7109375" bestFit="1" customWidth="1"/>
    <col min="23" max="23" width="10.28515625" bestFit="1" customWidth="1"/>
    <col min="24" max="24" width="21.85546875" bestFit="1" customWidth="1"/>
    <col min="25" max="25" width="23.7109375" bestFit="1" customWidth="1"/>
    <col min="26" max="26" width="16.28515625" bestFit="1" customWidth="1"/>
    <col min="27" max="27" width="8.85546875" customWidth="1"/>
    <col min="28" max="28" width="9.7109375" bestFit="1" customWidth="1"/>
    <col min="29" max="29" width="10.28515625" bestFit="1" customWidth="1"/>
    <col min="30" max="30" width="21.85546875" bestFit="1" customWidth="1"/>
    <col min="31" max="31" width="23.7109375" bestFit="1" customWidth="1"/>
    <col min="32" max="32" width="16.28515625" bestFit="1" customWidth="1"/>
    <col min="33" max="33" width="8.85546875" customWidth="1"/>
    <col min="34" max="34" width="9.7109375" bestFit="1" customWidth="1"/>
    <col min="35" max="35" width="10.28515625" bestFit="1" customWidth="1"/>
    <col min="36" max="36" width="21.85546875" bestFit="1" customWidth="1"/>
    <col min="37" max="37" width="23.7109375" bestFit="1" customWidth="1"/>
    <col min="38" max="38" width="16.28515625" bestFit="1" customWidth="1"/>
    <col min="39" max="39" width="8.85546875" customWidth="1"/>
    <col min="40" max="40" width="9.7109375" bestFit="1" customWidth="1"/>
    <col min="41" max="41" width="10.28515625" bestFit="1" customWidth="1"/>
    <col min="42" max="42" width="21.85546875" bestFit="1" customWidth="1"/>
    <col min="43" max="43" width="23.7109375" bestFit="1" customWidth="1"/>
    <col min="44" max="44" width="16.28515625" bestFit="1" customWidth="1"/>
  </cols>
  <sheetData>
    <row r="1" spans="1:45" x14ac:dyDescent="0.25">
      <c r="C1" s="16"/>
      <c r="D1" s="28" t="s">
        <v>91</v>
      </c>
      <c r="E1" s="28"/>
      <c r="F1" s="28"/>
      <c r="G1" s="28"/>
      <c r="H1" s="28"/>
      <c r="I1" s="28"/>
      <c r="J1" s="28" t="s">
        <v>95</v>
      </c>
      <c r="K1" s="28"/>
      <c r="L1" s="28"/>
      <c r="M1" s="28"/>
      <c r="N1" s="28"/>
      <c r="O1" s="28"/>
      <c r="P1" s="28" t="s">
        <v>96</v>
      </c>
      <c r="Q1" s="28"/>
      <c r="R1" s="28"/>
      <c r="S1" s="28"/>
      <c r="T1" s="28"/>
      <c r="U1" s="28"/>
      <c r="V1" s="28" t="s">
        <v>97</v>
      </c>
      <c r="W1" s="28"/>
      <c r="X1" s="28"/>
      <c r="Y1" s="28"/>
      <c r="Z1" s="28"/>
      <c r="AA1" s="28"/>
      <c r="AB1" s="28" t="s">
        <v>98</v>
      </c>
      <c r="AC1" s="28"/>
      <c r="AD1" s="28"/>
      <c r="AE1" s="28"/>
      <c r="AF1" s="28"/>
      <c r="AG1" s="28"/>
      <c r="AH1" s="28" t="s">
        <v>99</v>
      </c>
      <c r="AI1" s="28"/>
      <c r="AJ1" s="28"/>
      <c r="AK1" s="28"/>
      <c r="AL1" s="28"/>
      <c r="AM1" s="28"/>
      <c r="AN1" s="28" t="s">
        <v>100</v>
      </c>
      <c r="AO1" s="28"/>
      <c r="AP1" s="28"/>
      <c r="AQ1" s="28"/>
      <c r="AR1" s="28"/>
      <c r="AS1" s="28"/>
    </row>
    <row r="2" spans="1:45" x14ac:dyDescent="0.25">
      <c r="B2" s="19" t="s">
        <v>104</v>
      </c>
      <c r="C2" s="20" t="s">
        <v>111</v>
      </c>
      <c r="D2" t="s">
        <v>94</v>
      </c>
      <c r="E2" t="s">
        <v>110</v>
      </c>
      <c r="F2" t="s">
        <v>105</v>
      </c>
      <c r="G2" t="s">
        <v>107</v>
      </c>
      <c r="H2" t="s">
        <v>108</v>
      </c>
      <c r="I2" t="s">
        <v>109</v>
      </c>
      <c r="J2" t="s">
        <v>94</v>
      </c>
      <c r="K2" t="s">
        <v>110</v>
      </c>
      <c r="L2" t="s">
        <v>105</v>
      </c>
      <c r="M2" t="s">
        <v>107</v>
      </c>
      <c r="N2" t="s">
        <v>108</v>
      </c>
      <c r="O2" t="s">
        <v>109</v>
      </c>
      <c r="P2" t="s">
        <v>94</v>
      </c>
      <c r="Q2" t="s">
        <v>110</v>
      </c>
      <c r="R2" t="s">
        <v>105</v>
      </c>
      <c r="S2" t="s">
        <v>107</v>
      </c>
      <c r="T2" t="s">
        <v>108</v>
      </c>
      <c r="U2" t="s">
        <v>109</v>
      </c>
      <c r="V2" t="s">
        <v>94</v>
      </c>
      <c r="W2" t="s">
        <v>110</v>
      </c>
      <c r="X2" t="s">
        <v>105</v>
      </c>
      <c r="Y2" t="s">
        <v>107</v>
      </c>
      <c r="Z2" t="s">
        <v>108</v>
      </c>
      <c r="AA2" t="s">
        <v>109</v>
      </c>
      <c r="AB2" t="s">
        <v>94</v>
      </c>
      <c r="AC2" t="s">
        <v>110</v>
      </c>
      <c r="AD2" t="s">
        <v>105</v>
      </c>
      <c r="AE2" t="s">
        <v>107</v>
      </c>
      <c r="AF2" t="s">
        <v>108</v>
      </c>
      <c r="AG2" t="s">
        <v>109</v>
      </c>
      <c r="AH2" t="s">
        <v>94</v>
      </c>
      <c r="AI2" t="s">
        <v>110</v>
      </c>
      <c r="AJ2" t="s">
        <v>105</v>
      </c>
      <c r="AK2" t="s">
        <v>107</v>
      </c>
      <c r="AL2" t="s">
        <v>108</v>
      </c>
      <c r="AM2" t="s">
        <v>109</v>
      </c>
      <c r="AN2" t="s">
        <v>94</v>
      </c>
      <c r="AO2" t="s">
        <v>110</v>
      </c>
      <c r="AP2" t="s">
        <v>105</v>
      </c>
      <c r="AQ2" t="s">
        <v>107</v>
      </c>
      <c r="AR2" t="s">
        <v>108</v>
      </c>
      <c r="AS2" t="s">
        <v>109</v>
      </c>
    </row>
    <row r="3" spans="1:45" x14ac:dyDescent="0.25">
      <c r="A3" s="18" t="s">
        <v>86</v>
      </c>
      <c r="B3" s="19">
        <v>0.10416597891142719</v>
      </c>
      <c r="C3" s="20">
        <v>17.4178</v>
      </c>
      <c r="D3">
        <v>2.538488699574442</v>
      </c>
      <c r="E3" s="17">
        <f>D3/1000</f>
        <v>2.538488699574442E-3</v>
      </c>
      <c r="F3">
        <v>5.1356999999999928</v>
      </c>
      <c r="G3">
        <f>F3*F$15</f>
        <v>417.08877909484914</v>
      </c>
      <c r="H3">
        <f>(E3/$B3)*$C3</f>
        <v>0.42446573183979619</v>
      </c>
      <c r="I3" s="21">
        <f>G3/H3</f>
        <v>982.62061647951532</v>
      </c>
      <c r="J3" s="17">
        <v>2.2771685347254773</v>
      </c>
      <c r="K3" s="17">
        <f>J3/1000</f>
        <v>2.2771685347254774E-3</v>
      </c>
      <c r="L3">
        <v>5.1356999999999928</v>
      </c>
      <c r="M3">
        <f>L3*L$15</f>
        <v>389.68417358249218</v>
      </c>
      <c r="N3">
        <f>(K3/$B3)*$C3</f>
        <v>0.38076986861389045</v>
      </c>
      <c r="O3" s="21">
        <f>M3/N3</f>
        <v>1023.4112667608189</v>
      </c>
      <c r="P3" s="17">
        <v>2.2515490847665021</v>
      </c>
      <c r="Q3" s="17">
        <f>P3/1000</f>
        <v>2.2515490847665022E-3</v>
      </c>
      <c r="R3">
        <v>5.1356999999999928</v>
      </c>
      <c r="S3">
        <f>R3*R$15</f>
        <v>384.09093622807637</v>
      </c>
      <c r="T3">
        <f>(Q3/$B3)*$C3</f>
        <v>0.37648598955703572</v>
      </c>
      <c r="U3" s="21">
        <f>S3/T3</f>
        <v>1020.199813225423</v>
      </c>
      <c r="V3" s="17">
        <v>2.2026158908884428</v>
      </c>
      <c r="W3" s="17">
        <f>V3/1000</f>
        <v>2.2026158908884427E-3</v>
      </c>
      <c r="X3">
        <v>5.1356999999999928</v>
      </c>
      <c r="Y3">
        <f>X3*X$15</f>
        <v>394.79294636070375</v>
      </c>
      <c r="Z3">
        <f>(W3/$B3)*$C3</f>
        <v>0.36830377312479745</v>
      </c>
      <c r="AA3" s="21">
        <f>Y3/Z3</f>
        <v>1071.9220794594755</v>
      </c>
      <c r="AB3" s="17">
        <v>1.1907901040904305</v>
      </c>
      <c r="AC3" s="17">
        <f>AB3/1000</f>
        <v>1.1907901040904304E-3</v>
      </c>
      <c r="AD3">
        <v>5.1356999999999928</v>
      </c>
      <c r="AE3">
        <f>AD3*AD$15</f>
        <v>203.59648345214342</v>
      </c>
      <c r="AF3">
        <f>(AC3/$B3)*$C3</f>
        <v>0.1991143758430228</v>
      </c>
      <c r="AG3" s="21">
        <f>AE3/AF3</f>
        <v>1022.5102160009492</v>
      </c>
      <c r="AH3" s="17">
        <v>1.4383919823529449E-3</v>
      </c>
      <c r="AI3" s="17">
        <f>AH3/1000</f>
        <v>1.4383919823529449E-6</v>
      </c>
      <c r="AJ3">
        <v>5.1356999999999928</v>
      </c>
      <c r="AK3">
        <f>AJ3*AJ$15</f>
        <v>386.07024916073243</v>
      </c>
      <c r="AL3">
        <f>(AI3/$B3)*$C3</f>
        <v>2.405163771516066E-4</v>
      </c>
      <c r="AM3" s="22">
        <f>AK3/AL3</f>
        <v>1605172.395048083</v>
      </c>
      <c r="AN3" s="17">
        <v>1.8925284521442496</v>
      </c>
      <c r="AO3" s="17">
        <f>AN3/1000</f>
        <v>1.8925284521442497E-3</v>
      </c>
      <c r="AP3">
        <v>5.1356999999999928</v>
      </c>
      <c r="AQ3">
        <f>AP3*AP$15</f>
        <v>196.58190726626509</v>
      </c>
      <c r="AR3">
        <f>(AO3/$B3)*$C3</f>
        <v>0.31645343727616942</v>
      </c>
      <c r="AS3" s="22">
        <f>AQ3/AR3</f>
        <v>621.20326123905477</v>
      </c>
    </row>
    <row r="4" spans="1:45" x14ac:dyDescent="0.25">
      <c r="A4" s="18" t="s">
        <v>84</v>
      </c>
      <c r="B4" s="19">
        <v>0.10386367169307227</v>
      </c>
      <c r="C4" s="20">
        <v>17.421900000000001</v>
      </c>
      <c r="D4">
        <v>2.1725752302209389</v>
      </c>
      <c r="E4" s="17">
        <f t="shared" ref="E4:E11" si="0">D4/1000</f>
        <v>2.172575230220939E-3</v>
      </c>
      <c r="F4">
        <v>5.123899999999999</v>
      </c>
      <c r="G4">
        <f t="shared" ref="G4:G11" si="1">F4*F$15</f>
        <v>416.13045839984812</v>
      </c>
      <c r="H4">
        <f t="shared" ref="H4:H11" si="2">(E4/$B4)*$C4</f>
        <v>0.36442374688272078</v>
      </c>
      <c r="I4" s="21">
        <f t="shared" ref="I4:I11" si="3">G4/H4</f>
        <v>1141.8862298613258</v>
      </c>
      <c r="J4" s="17">
        <v>1.9565896819798758</v>
      </c>
      <c r="K4" s="17">
        <f t="shared" ref="K4:K11" si="4">J4/1000</f>
        <v>1.9565896819798757E-3</v>
      </c>
      <c r="L4">
        <v>5.123899999999999</v>
      </c>
      <c r="M4">
        <f t="shared" ref="M4:M11" si="5">L4*L$15</f>
        <v>388.78881886000624</v>
      </c>
      <c r="N4">
        <f t="shared" ref="N4:N11" si="6">(K4/$B4)*$C4</f>
        <v>0.32819473088932638</v>
      </c>
      <c r="O4" s="21">
        <f t="shared" ref="O4:O11" si="7">M4/N4</f>
        <v>1184.6284606900449</v>
      </c>
      <c r="P4" s="17">
        <v>1.9593652671928063</v>
      </c>
      <c r="Q4" s="17">
        <f t="shared" ref="Q4:Q11" si="8">P4/1000</f>
        <v>1.9593652671928063E-3</v>
      </c>
      <c r="R4">
        <v>5.123899999999999</v>
      </c>
      <c r="S4">
        <f t="shared" ref="S4:S11" si="9">R4*R$15</f>
        <v>383.20843276263076</v>
      </c>
      <c r="T4">
        <f t="shared" ref="T4:T11" si="10">(Q4/$B4)*$C4</f>
        <v>0.32866030241431587</v>
      </c>
      <c r="U4" s="21">
        <f t="shared" ref="U4:U11" si="11">S4/T4</f>
        <v>1165.9711560769831</v>
      </c>
      <c r="V4" s="17">
        <v>1.9685950423954692</v>
      </c>
      <c r="W4" s="17">
        <f t="shared" ref="W4:W11" si="12">V4/1000</f>
        <v>1.9685950423954691E-3</v>
      </c>
      <c r="X4">
        <v>5.123899999999999</v>
      </c>
      <c r="Y4">
        <f t="shared" ref="Y4:Y11" si="13">X4*X$15</f>
        <v>393.88585350733342</v>
      </c>
      <c r="Z4">
        <f t="shared" ref="Z4:Z11" si="14">(W4/$B4)*$C4</f>
        <v>0.33020848781910739</v>
      </c>
      <c r="AA4" s="21">
        <f t="shared" ref="AA4:AA11" si="15">Y4/Z4</f>
        <v>1192.8398815814492</v>
      </c>
      <c r="AB4" s="17">
        <v>1.0147278024330435</v>
      </c>
      <c r="AC4" s="17">
        <f t="shared" ref="AC4:AC11" si="16">AB4/1000</f>
        <v>1.0147278024330434E-3</v>
      </c>
      <c r="AD4">
        <v>5.123899999999999</v>
      </c>
      <c r="AE4">
        <f t="shared" ref="AE4:AE11" si="17">AD4*AD$15</f>
        <v>203.12869162148081</v>
      </c>
      <c r="AF4">
        <f t="shared" ref="AF4:AF11" si="18">(AC4/$B4)*$C4</f>
        <v>0.17020856294633957</v>
      </c>
      <c r="AG4" s="21">
        <f t="shared" ref="AG4:AG11" si="19">AE4/AF4</f>
        <v>1193.4105317928083</v>
      </c>
      <c r="AH4" s="17">
        <v>58.493053634761715</v>
      </c>
      <c r="AI4" s="17">
        <f t="shared" ref="AI4:AI11" si="20">AH4/1000</f>
        <v>5.8493053634761712E-2</v>
      </c>
      <c r="AJ4">
        <v>5.123899999999999</v>
      </c>
      <c r="AK4">
        <f t="shared" ref="AK4:AK11" si="21">AJ4*AJ$15</f>
        <v>385.18319794276908</v>
      </c>
      <c r="AL4">
        <f t="shared" ref="AL4:AL11" si="22">(AI4/$B4)*$C4</f>
        <v>9.8115165245734968</v>
      </c>
      <c r="AM4" s="22">
        <f t="shared" ref="AM4:AM11" si="23">AK4/AL4</f>
        <v>39.258273374768926</v>
      </c>
      <c r="AN4" s="17">
        <v>2.0386082033065662</v>
      </c>
      <c r="AO4" s="17">
        <f t="shared" ref="AO4:AO11" si="24">AN4/1000</f>
        <v>2.0386082033065664E-3</v>
      </c>
      <c r="AP4">
        <v>5.123899999999999</v>
      </c>
      <c r="AQ4">
        <f t="shared" ref="AQ4:AQ11" si="25">AP4*AP$15</f>
        <v>196.13023242043283</v>
      </c>
      <c r="AR4">
        <f t="shared" ref="AR4:AR11" si="26">(AO4/$B4)*$C4</f>
        <v>0.34195236581026456</v>
      </c>
      <c r="AS4" s="22">
        <f t="shared" ref="AS4:AS11" si="27">AQ4/AR4</f>
        <v>573.56009792678992</v>
      </c>
    </row>
    <row r="5" spans="1:45" x14ac:dyDescent="0.25">
      <c r="A5" s="18" t="s">
        <v>59</v>
      </c>
      <c r="B5" s="19">
        <v>0.10379314736949762</v>
      </c>
      <c r="C5" s="20">
        <v>17.327600000000004</v>
      </c>
      <c r="D5">
        <v>1.3952620811277148</v>
      </c>
      <c r="E5" s="17">
        <f t="shared" si="0"/>
        <v>1.3952620811277148E-3</v>
      </c>
      <c r="F5">
        <v>5.1115000000000066</v>
      </c>
      <c r="G5">
        <f t="shared" si="1"/>
        <v>415.12340953391498</v>
      </c>
      <c r="H5">
        <f t="shared" si="2"/>
        <v>0.23293005222089949</v>
      </c>
      <c r="I5" s="21">
        <f t="shared" si="3"/>
        <v>1782.1805541014185</v>
      </c>
      <c r="J5" s="17">
        <v>1.1825997387140432</v>
      </c>
      <c r="K5" s="17">
        <f t="shared" si="4"/>
        <v>1.1825997387140432E-3</v>
      </c>
      <c r="L5">
        <v>5.1115000000000066</v>
      </c>
      <c r="M5">
        <f t="shared" si="5"/>
        <v>387.84793762620757</v>
      </c>
      <c r="N5">
        <f t="shared" si="6"/>
        <v>0.19742743863034129</v>
      </c>
      <c r="O5" s="21">
        <f t="shared" si="7"/>
        <v>1964.5087851866697</v>
      </c>
      <c r="P5" s="17">
        <v>1.164824484955828</v>
      </c>
      <c r="Q5" s="17">
        <f t="shared" si="8"/>
        <v>1.164824484955828E-3</v>
      </c>
      <c r="R5">
        <v>5.1115000000000066</v>
      </c>
      <c r="S5">
        <f t="shared" si="9"/>
        <v>382.28105623962023</v>
      </c>
      <c r="T5">
        <f t="shared" si="10"/>
        <v>0.1944599740642618</v>
      </c>
      <c r="U5" s="21">
        <f t="shared" si="11"/>
        <v>1965.8598540864277</v>
      </c>
      <c r="V5" s="17">
        <v>1.1510375679169083</v>
      </c>
      <c r="W5" s="17">
        <f t="shared" si="12"/>
        <v>1.1510375679169083E-3</v>
      </c>
      <c r="X5">
        <v>5.1115000000000066</v>
      </c>
      <c r="Y5">
        <f t="shared" si="13"/>
        <v>392.93263728853759</v>
      </c>
      <c r="Z5">
        <f t="shared" si="14"/>
        <v>0.19215833672366614</v>
      </c>
      <c r="AA5" s="21">
        <f t="shared" si="15"/>
        <v>2044.8378352358218</v>
      </c>
      <c r="AB5" s="17">
        <v>0.63220513813808665</v>
      </c>
      <c r="AC5" s="17">
        <f t="shared" si="16"/>
        <v>6.3220513813808663E-4</v>
      </c>
      <c r="AD5">
        <v>5.1115000000000066</v>
      </c>
      <c r="AE5">
        <f t="shared" si="17"/>
        <v>202.6371137655303</v>
      </c>
      <c r="AF5">
        <f t="shared" si="18"/>
        <v>0.10554259148346062</v>
      </c>
      <c r="AG5" s="21">
        <f t="shared" si="19"/>
        <v>1919.9558293704126</v>
      </c>
      <c r="AH5" s="17">
        <v>55.117157861218544</v>
      </c>
      <c r="AI5" s="17">
        <f t="shared" si="20"/>
        <v>5.5117157861218541E-2</v>
      </c>
      <c r="AJ5">
        <v>5.1115000000000066</v>
      </c>
      <c r="AK5">
        <f t="shared" si="21"/>
        <v>384.2510424255874</v>
      </c>
      <c r="AL5">
        <f t="shared" si="22"/>
        <v>9.2014558644814439</v>
      </c>
      <c r="AM5" s="22">
        <f t="shared" si="23"/>
        <v>41.759809326351878</v>
      </c>
      <c r="AN5" s="17">
        <v>2.2868330665368837</v>
      </c>
      <c r="AO5" s="17">
        <f t="shared" si="24"/>
        <v>2.2868330665368835E-3</v>
      </c>
      <c r="AP5">
        <v>5.1115000000000066</v>
      </c>
      <c r="AQ5">
        <f t="shared" si="25"/>
        <v>195.65559105701595</v>
      </c>
      <c r="AR5">
        <f t="shared" si="26"/>
        <v>0.38177210777374954</v>
      </c>
      <c r="AS5" s="22">
        <f t="shared" si="27"/>
        <v>512.49315251958581</v>
      </c>
    </row>
    <row r="6" spans="1:45" x14ac:dyDescent="0.25">
      <c r="A6" s="18" t="s">
        <v>24</v>
      </c>
      <c r="B6" s="19">
        <v>0.10445897806137966</v>
      </c>
      <c r="C6" s="20">
        <v>17.696999999999999</v>
      </c>
      <c r="D6">
        <v>1.407900091165954</v>
      </c>
      <c r="E6" s="17">
        <f t="shared" si="0"/>
        <v>1.407900091165954E-3</v>
      </c>
      <c r="F6">
        <v>5.1825999999999937</v>
      </c>
      <c r="G6">
        <f t="shared" si="1"/>
        <v>420.8976977893891</v>
      </c>
      <c r="H6">
        <f t="shared" si="2"/>
        <v>0.23852050226571792</v>
      </c>
      <c r="I6" s="21">
        <f t="shared" si="3"/>
        <v>1764.618528769063</v>
      </c>
      <c r="J6" s="17">
        <v>1.1768071287516488</v>
      </c>
      <c r="K6" s="17">
        <f t="shared" si="4"/>
        <v>1.1768071287516489E-3</v>
      </c>
      <c r="L6">
        <v>5.1825999999999937</v>
      </c>
      <c r="M6">
        <f t="shared" si="5"/>
        <v>393.24282921678144</v>
      </c>
      <c r="N6">
        <f t="shared" si="6"/>
        <v>0.19936970611832605</v>
      </c>
      <c r="O6" s="21">
        <f t="shared" si="7"/>
        <v>1972.4301995178323</v>
      </c>
      <c r="P6" s="17">
        <v>1.1882616334879061</v>
      </c>
      <c r="Q6" s="17">
        <f t="shared" si="8"/>
        <v>1.1882616334879061E-3</v>
      </c>
      <c r="R6">
        <v>5.1825999999999937</v>
      </c>
      <c r="S6">
        <f t="shared" si="9"/>
        <v>387.59851356107816</v>
      </c>
      <c r="T6">
        <f t="shared" si="10"/>
        <v>0.20131028005538323</v>
      </c>
      <c r="U6" s="21">
        <f t="shared" si="11"/>
        <v>1925.3786416393862</v>
      </c>
      <c r="V6" s="17">
        <v>1.2041617062642553</v>
      </c>
      <c r="W6" s="17">
        <f t="shared" si="12"/>
        <v>1.2041617062642554E-3</v>
      </c>
      <c r="X6">
        <v>5.1825999999999937</v>
      </c>
      <c r="Y6">
        <f t="shared" si="13"/>
        <v>398.39825609147408</v>
      </c>
      <c r="Z6">
        <f t="shared" si="14"/>
        <v>0.20400400340157293</v>
      </c>
      <c r="AA6" s="21">
        <f t="shared" si="15"/>
        <v>1952.8943032909242</v>
      </c>
      <c r="AB6" s="17">
        <v>0.60911834597001624</v>
      </c>
      <c r="AC6" s="17">
        <f t="shared" si="16"/>
        <v>6.0911834597001627E-4</v>
      </c>
      <c r="AD6">
        <v>5.1825999999999937</v>
      </c>
      <c r="AE6">
        <f t="shared" si="17"/>
        <v>205.45575776215097</v>
      </c>
      <c r="AF6">
        <f t="shared" si="18"/>
        <v>0.1031942640899411</v>
      </c>
      <c r="AG6" s="21">
        <f t="shared" si="19"/>
        <v>1990.9610245689794</v>
      </c>
      <c r="AH6" s="17">
        <v>0.81173431380233374</v>
      </c>
      <c r="AI6" s="17">
        <f t="shared" si="20"/>
        <v>8.1173431380233377E-4</v>
      </c>
      <c r="AJ6">
        <v>5.1825999999999937</v>
      </c>
      <c r="AK6">
        <f t="shared" si="21"/>
        <v>389.59590188297841</v>
      </c>
      <c r="AL6">
        <f t="shared" si="22"/>
        <v>0.13752060778269276</v>
      </c>
      <c r="AM6" s="22">
        <f t="shared" si="23"/>
        <v>2833.0001456844188</v>
      </c>
      <c r="AN6" s="17">
        <v>2.9022966120221261</v>
      </c>
      <c r="AO6" s="17">
        <f t="shared" si="24"/>
        <v>2.9022966120221261E-3</v>
      </c>
      <c r="AP6">
        <v>5.1825999999999937</v>
      </c>
      <c r="AQ6">
        <f t="shared" si="25"/>
        <v>198.37712339080275</v>
      </c>
      <c r="AR6">
        <f t="shared" si="26"/>
        <v>0.49169486525873823</v>
      </c>
      <c r="AS6" s="22">
        <f t="shared" si="27"/>
        <v>403.45575560650468</v>
      </c>
    </row>
    <row r="7" spans="1:45" x14ac:dyDescent="0.25">
      <c r="A7" s="18" t="s">
        <v>8</v>
      </c>
      <c r="B7" s="19">
        <v>0.10371013783826968</v>
      </c>
      <c r="C7" s="20">
        <v>17.755299999999998</v>
      </c>
      <c r="D7">
        <v>1.5245701177043463</v>
      </c>
      <c r="E7" s="17">
        <f t="shared" si="0"/>
        <v>1.5245701177043463E-3</v>
      </c>
      <c r="F7">
        <v>5.2021000000000015</v>
      </c>
      <c r="G7">
        <f t="shared" si="1"/>
        <v>422.48136334468882</v>
      </c>
      <c r="H7">
        <f t="shared" si="2"/>
        <v>0.26100823289897579</v>
      </c>
      <c r="I7" s="21">
        <f t="shared" si="3"/>
        <v>1618.6514833354388</v>
      </c>
      <c r="J7" s="17">
        <v>1.1975738900209083</v>
      </c>
      <c r="K7" s="17">
        <f t="shared" si="4"/>
        <v>1.1975738900209083E-3</v>
      </c>
      <c r="L7">
        <v>5.2021000000000015</v>
      </c>
      <c r="M7">
        <f t="shared" si="5"/>
        <v>394.72244083445025</v>
      </c>
      <c r="N7">
        <f t="shared" si="6"/>
        <v>0.20502608648199044</v>
      </c>
      <c r="O7" s="21">
        <f t="shared" si="7"/>
        <v>1925.2303334050264</v>
      </c>
      <c r="P7" s="17">
        <v>1.2124465178168931</v>
      </c>
      <c r="Q7" s="17">
        <f t="shared" si="8"/>
        <v>1.2124465178168931E-3</v>
      </c>
      <c r="R7">
        <v>5.2021000000000015</v>
      </c>
      <c r="S7">
        <f t="shared" si="9"/>
        <v>389.05688793194298</v>
      </c>
      <c r="T7">
        <f t="shared" si="10"/>
        <v>0.20757229820063505</v>
      </c>
      <c r="U7" s="21">
        <f t="shared" si="11"/>
        <v>1874.3198938612161</v>
      </c>
      <c r="V7" s="17">
        <v>1.1876260545442103</v>
      </c>
      <c r="W7" s="17">
        <f t="shared" si="12"/>
        <v>1.1876260545442103E-3</v>
      </c>
      <c r="X7">
        <v>5.2021000000000015</v>
      </c>
      <c r="Y7">
        <f t="shared" si="13"/>
        <v>399.89726546780776</v>
      </c>
      <c r="Z7">
        <f t="shared" si="14"/>
        <v>0.20332300511578058</v>
      </c>
      <c r="AA7" s="21">
        <f t="shared" si="15"/>
        <v>1966.8077659981939</v>
      </c>
      <c r="AB7" s="17">
        <v>0.62139884493694175</v>
      </c>
      <c r="AC7" s="17">
        <f t="shared" si="16"/>
        <v>6.213988449369417E-4</v>
      </c>
      <c r="AD7">
        <v>5.2021000000000015</v>
      </c>
      <c r="AE7">
        <f t="shared" si="17"/>
        <v>206.2288035840094</v>
      </c>
      <c r="AF7">
        <f t="shared" si="18"/>
        <v>0.10638422763177149</v>
      </c>
      <c r="AG7" s="21">
        <f t="shared" si="19"/>
        <v>1938.5279958776471</v>
      </c>
      <c r="AH7" s="17">
        <v>35.836079259261311</v>
      </c>
      <c r="AI7" s="17">
        <f t="shared" si="20"/>
        <v>3.5836079259261314E-2</v>
      </c>
      <c r="AJ7">
        <v>5.2021000000000015</v>
      </c>
      <c r="AK7">
        <f t="shared" si="21"/>
        <v>391.06179160758018</v>
      </c>
      <c r="AL7">
        <f t="shared" si="22"/>
        <v>6.1351797551769423</v>
      </c>
      <c r="AM7" s="22">
        <f t="shared" si="23"/>
        <v>63.740885713674047</v>
      </c>
      <c r="AN7" s="17">
        <v>4.5430897159513171</v>
      </c>
      <c r="AO7" s="17">
        <f t="shared" si="24"/>
        <v>4.5430897159513175E-3</v>
      </c>
      <c r="AP7">
        <v>5.2021000000000015</v>
      </c>
      <c r="AQ7">
        <f t="shared" si="25"/>
        <v>199.12353521230591</v>
      </c>
      <c r="AR7">
        <f t="shared" si="26"/>
        <v>0.7777824088848615</v>
      </c>
      <c r="AS7" s="22">
        <f t="shared" si="27"/>
        <v>256.01444946253991</v>
      </c>
    </row>
    <row r="8" spans="1:45" x14ac:dyDescent="0.25">
      <c r="A8" s="18" t="s">
        <v>12</v>
      </c>
      <c r="B8" s="19">
        <v>0.10476025534143235</v>
      </c>
      <c r="C8" s="20">
        <v>17.808599999999998</v>
      </c>
      <c r="D8">
        <v>13.068372657802348</v>
      </c>
      <c r="E8" s="17">
        <f t="shared" si="0"/>
        <v>1.3068372657802347E-2</v>
      </c>
      <c r="F8">
        <v>5.2041000000000039</v>
      </c>
      <c r="G8">
        <f t="shared" si="1"/>
        <v>422.64379058112996</v>
      </c>
      <c r="H8">
        <f t="shared" si="2"/>
        <v>2.2215430895546424</v>
      </c>
      <c r="I8" s="21">
        <f t="shared" si="3"/>
        <v>190.24784734914067</v>
      </c>
      <c r="J8" s="17">
        <v>12.188363841092508</v>
      </c>
      <c r="K8" s="17">
        <f t="shared" si="4"/>
        <v>1.2188363841092509E-2</v>
      </c>
      <c r="L8">
        <v>5.2041000000000039</v>
      </c>
      <c r="M8">
        <f t="shared" si="5"/>
        <v>394.87419587215999</v>
      </c>
      <c r="N8">
        <f t="shared" si="6"/>
        <v>2.0719469954807792</v>
      </c>
      <c r="O8" s="21">
        <f t="shared" si="7"/>
        <v>190.58122468066927</v>
      </c>
      <c r="P8" s="17">
        <v>12.37059854593325</v>
      </c>
      <c r="Q8" s="17">
        <f t="shared" si="8"/>
        <v>1.237059854593325E-2</v>
      </c>
      <c r="R8">
        <v>5.2041000000000039</v>
      </c>
      <c r="S8">
        <f t="shared" si="9"/>
        <v>389.20646479049333</v>
      </c>
      <c r="T8">
        <f t="shared" si="10"/>
        <v>2.1029257760693687</v>
      </c>
      <c r="U8" s="21">
        <f t="shared" si="11"/>
        <v>185.07855542004381</v>
      </c>
      <c r="V8" s="17">
        <v>13.260145629408401</v>
      </c>
      <c r="W8" s="17">
        <f t="shared" si="12"/>
        <v>1.3260145629408401E-2</v>
      </c>
      <c r="X8">
        <v>5.2041000000000039</v>
      </c>
      <c r="Y8">
        <f t="shared" si="13"/>
        <v>400.05101001922674</v>
      </c>
      <c r="Z8">
        <f t="shared" si="14"/>
        <v>2.2541433169119811</v>
      </c>
      <c r="AA8" s="21">
        <f t="shared" si="15"/>
        <v>177.47363577896576</v>
      </c>
      <c r="AB8" s="17">
        <v>6.317794820520886</v>
      </c>
      <c r="AC8" s="17">
        <f t="shared" si="16"/>
        <v>6.3177948205208863E-3</v>
      </c>
      <c r="AD8">
        <v>5.2041000000000039</v>
      </c>
      <c r="AE8">
        <f t="shared" si="17"/>
        <v>206.30809033496931</v>
      </c>
      <c r="AF8">
        <f t="shared" si="18"/>
        <v>1.073986317368496</v>
      </c>
      <c r="AG8" s="21">
        <f t="shared" si="19"/>
        <v>192.09564125590515</v>
      </c>
      <c r="AH8" s="17">
        <v>74.010470794550201</v>
      </c>
      <c r="AI8" s="17">
        <f t="shared" si="20"/>
        <v>7.4010470794550198E-2</v>
      </c>
      <c r="AJ8">
        <v>5.2041000000000039</v>
      </c>
      <c r="AK8">
        <f t="shared" si="21"/>
        <v>391.212139271642</v>
      </c>
      <c r="AL8">
        <f t="shared" si="22"/>
        <v>12.581325483563923</v>
      </c>
      <c r="AM8" s="22">
        <f t="shared" si="23"/>
        <v>31.094668028636281</v>
      </c>
      <c r="AN8" s="17">
        <v>9.2930086736830742</v>
      </c>
      <c r="AO8" s="17">
        <f t="shared" si="24"/>
        <v>9.2930086736830748E-3</v>
      </c>
      <c r="AP8">
        <v>5.2041000000000039</v>
      </c>
      <c r="AQ8">
        <f t="shared" si="25"/>
        <v>199.20009027092166</v>
      </c>
      <c r="AR8">
        <f t="shared" si="26"/>
        <v>1.5797543994788208</v>
      </c>
      <c r="AS8" s="22">
        <f t="shared" si="27"/>
        <v>126.0956072264398</v>
      </c>
    </row>
    <row r="9" spans="1:45" x14ac:dyDescent="0.25">
      <c r="A9" s="18" t="s">
        <v>14</v>
      </c>
      <c r="B9" s="19">
        <v>0.10431522993348179</v>
      </c>
      <c r="C9" s="20">
        <v>17.776199999999999</v>
      </c>
      <c r="D9">
        <v>2.3807226488403486</v>
      </c>
      <c r="E9" s="17">
        <f t="shared" si="0"/>
        <v>2.3807226488403487E-3</v>
      </c>
      <c r="F9">
        <v>5.1731999999999978</v>
      </c>
      <c r="G9">
        <f t="shared" si="1"/>
        <v>420.13428977811702</v>
      </c>
      <c r="H9">
        <f t="shared" si="2"/>
        <v>0.40569533305253636</v>
      </c>
      <c r="I9" s="21">
        <f t="shared" si="3"/>
        <v>1035.5906404368493</v>
      </c>
      <c r="J9" s="17">
        <v>2.2207322009963417</v>
      </c>
      <c r="K9" s="17">
        <f t="shared" si="4"/>
        <v>2.2207322009963415E-3</v>
      </c>
      <c r="L9">
        <v>5.1731999999999978</v>
      </c>
      <c r="M9">
        <f t="shared" si="5"/>
        <v>392.52958053954683</v>
      </c>
      <c r="N9">
        <f t="shared" si="6"/>
        <v>0.37843160367401535</v>
      </c>
      <c r="O9" s="21">
        <f t="shared" si="7"/>
        <v>1037.2536984983833</v>
      </c>
      <c r="P9" s="17">
        <v>2.2538378576656082</v>
      </c>
      <c r="Q9" s="17">
        <f t="shared" si="8"/>
        <v>2.2538378576656081E-3</v>
      </c>
      <c r="R9">
        <v>5.1731999999999978</v>
      </c>
      <c r="S9">
        <f t="shared" si="9"/>
        <v>386.89550232589261</v>
      </c>
      <c r="T9">
        <f t="shared" si="10"/>
        <v>0.38407308837820936</v>
      </c>
      <c r="U9" s="21">
        <f t="shared" si="11"/>
        <v>1007.3486376241596</v>
      </c>
      <c r="V9" s="17">
        <v>2.2585375721027656</v>
      </c>
      <c r="W9" s="17">
        <f t="shared" si="12"/>
        <v>2.2585375721027655E-3</v>
      </c>
      <c r="X9">
        <v>5.1731999999999978</v>
      </c>
      <c r="Y9">
        <f t="shared" si="13"/>
        <v>397.67565669980615</v>
      </c>
      <c r="Z9">
        <f t="shared" si="14"/>
        <v>0.38487395958206971</v>
      </c>
      <c r="AA9" s="21">
        <f t="shared" si="15"/>
        <v>1033.2620505986886</v>
      </c>
      <c r="AB9" s="17">
        <v>1.1612796622944028</v>
      </c>
      <c r="AC9" s="17">
        <f t="shared" si="16"/>
        <v>1.1612796622944028E-3</v>
      </c>
      <c r="AD9">
        <v>5.1731999999999978</v>
      </c>
      <c r="AE9">
        <f t="shared" si="17"/>
        <v>205.08311003264004</v>
      </c>
      <c r="AF9">
        <f t="shared" si="18"/>
        <v>0.19789190462448464</v>
      </c>
      <c r="AG9" s="21">
        <f t="shared" si="19"/>
        <v>1036.3390580418197</v>
      </c>
      <c r="AH9" s="17">
        <v>1.1796996387112615</v>
      </c>
      <c r="AI9" s="17">
        <f t="shared" si="20"/>
        <v>1.1796996387112616E-3</v>
      </c>
      <c r="AJ9">
        <v>5.1731999999999978</v>
      </c>
      <c r="AK9">
        <f t="shared" si="21"/>
        <v>388.88926786188892</v>
      </c>
      <c r="AL9">
        <f t="shared" si="22"/>
        <v>0.20103082484725709</v>
      </c>
      <c r="AM9" s="22">
        <f t="shared" si="23"/>
        <v>1934.4758106492693</v>
      </c>
      <c r="AN9" s="17">
        <v>12.937135375762447</v>
      </c>
      <c r="AO9" s="17">
        <f t="shared" si="24"/>
        <v>1.2937135375762446E-2</v>
      </c>
      <c r="AP9">
        <v>5.1731999999999978</v>
      </c>
      <c r="AQ9">
        <f t="shared" si="25"/>
        <v>198.01731461530923</v>
      </c>
      <c r="AR9">
        <f t="shared" si="26"/>
        <v>2.2045976029892689</v>
      </c>
      <c r="AS9" s="22">
        <f t="shared" si="27"/>
        <v>89.820162349270731</v>
      </c>
    </row>
    <row r="10" spans="1:45" x14ac:dyDescent="0.25">
      <c r="A10" s="18" t="s">
        <v>71</v>
      </c>
      <c r="B10" s="19">
        <v>0.10485570867637713</v>
      </c>
      <c r="C10" s="20">
        <v>17.930099999999999</v>
      </c>
      <c r="D10">
        <v>3.8484992547965637</v>
      </c>
      <c r="E10" s="17">
        <f t="shared" si="0"/>
        <v>3.8484992547965636E-3</v>
      </c>
      <c r="F10">
        <v>5.1744999999999983</v>
      </c>
      <c r="G10">
        <f t="shared" si="1"/>
        <v>420.23986748180369</v>
      </c>
      <c r="H10">
        <f t="shared" si="2"/>
        <v>0.65808507099407665</v>
      </c>
      <c r="I10" s="21">
        <f t="shared" si="3"/>
        <v>638.57985236924821</v>
      </c>
      <c r="J10" s="17">
        <v>3.4681116732428259</v>
      </c>
      <c r="K10" s="17">
        <f t="shared" si="4"/>
        <v>3.4681116732428259E-3</v>
      </c>
      <c r="L10">
        <v>5.1744999999999983</v>
      </c>
      <c r="M10">
        <f t="shared" si="5"/>
        <v>392.62822131405807</v>
      </c>
      <c r="N10">
        <f t="shared" si="6"/>
        <v>0.59303961508030401</v>
      </c>
      <c r="O10" s="21">
        <f t="shared" si="7"/>
        <v>662.0606976835636</v>
      </c>
      <c r="P10" s="17">
        <v>3.4948038101989543</v>
      </c>
      <c r="Q10" s="17">
        <f t="shared" si="8"/>
        <v>3.4948038101989543E-3</v>
      </c>
      <c r="R10">
        <v>5.1744999999999983</v>
      </c>
      <c r="S10">
        <f t="shared" si="9"/>
        <v>386.99272728395027</v>
      </c>
      <c r="T10">
        <f t="shared" si="10"/>
        <v>0.59760391292234327</v>
      </c>
      <c r="U10" s="21">
        <f t="shared" si="11"/>
        <v>647.57395143468341</v>
      </c>
      <c r="V10" s="17">
        <v>3.5277638347308709</v>
      </c>
      <c r="W10" s="17">
        <f t="shared" si="12"/>
        <v>3.527763834730871E-3</v>
      </c>
      <c r="X10">
        <v>5.1744999999999983</v>
      </c>
      <c r="Y10">
        <f t="shared" si="13"/>
        <v>397.7755906582284</v>
      </c>
      <c r="Z10">
        <f t="shared" si="14"/>
        <v>0.60324000601941719</v>
      </c>
      <c r="AA10" s="21">
        <f t="shared" si="15"/>
        <v>659.39855893016602</v>
      </c>
      <c r="AB10" s="17">
        <v>1.8097904329442802</v>
      </c>
      <c r="AC10" s="17">
        <f t="shared" si="16"/>
        <v>1.8097904329442802E-3</v>
      </c>
      <c r="AD10">
        <v>5.1744999999999983</v>
      </c>
      <c r="AE10">
        <f t="shared" si="17"/>
        <v>205.13464642076391</v>
      </c>
      <c r="AF10">
        <f t="shared" si="18"/>
        <v>0.30947026014468981</v>
      </c>
      <c r="AG10" s="21">
        <f t="shared" si="19"/>
        <v>662.85738191726466</v>
      </c>
      <c r="AH10" s="17">
        <v>60.898227022671314</v>
      </c>
      <c r="AI10" s="17">
        <f t="shared" si="20"/>
        <v>6.0898227022671315E-2</v>
      </c>
      <c r="AJ10">
        <v>5.1744999999999983</v>
      </c>
      <c r="AK10">
        <f t="shared" si="21"/>
        <v>388.98699384352904</v>
      </c>
      <c r="AL10">
        <f t="shared" si="22"/>
        <v>10.413465457653189</v>
      </c>
      <c r="AM10" s="22">
        <f t="shared" si="23"/>
        <v>37.3542309642608</v>
      </c>
      <c r="AN10" s="17">
        <v>18.974160534443776</v>
      </c>
      <c r="AO10" s="17">
        <f t="shared" si="24"/>
        <v>1.8974160534443774E-2</v>
      </c>
      <c r="AP10">
        <v>5.1744999999999983</v>
      </c>
      <c r="AQ10">
        <f t="shared" si="25"/>
        <v>198.06707540340943</v>
      </c>
      <c r="AR10">
        <f t="shared" si="26"/>
        <v>3.2445405223347246</v>
      </c>
      <c r="AS10" s="22">
        <f t="shared" si="27"/>
        <v>61.046263420030648</v>
      </c>
    </row>
    <row r="11" spans="1:45" x14ac:dyDescent="0.25">
      <c r="A11" s="18" t="s">
        <v>42</v>
      </c>
      <c r="B11" s="19">
        <v>0.1047238990613915</v>
      </c>
      <c r="C11" s="20">
        <v>18.011199999999999</v>
      </c>
      <c r="D11">
        <v>1.5476694371472077</v>
      </c>
      <c r="E11" s="17">
        <f t="shared" si="0"/>
        <v>1.5476694371472078E-3</v>
      </c>
      <c r="F11">
        <v>5.2317</v>
      </c>
      <c r="G11">
        <f t="shared" si="1"/>
        <v>424.88528644401453</v>
      </c>
      <c r="H11">
        <f t="shared" si="2"/>
        <v>0.26617977382607394</v>
      </c>
      <c r="I11" s="21">
        <f t="shared" si="3"/>
        <v>1596.2343056224897</v>
      </c>
      <c r="J11" s="17">
        <v>1.4250402550434058</v>
      </c>
      <c r="K11" s="17">
        <f t="shared" si="4"/>
        <v>1.4250402550434059E-3</v>
      </c>
      <c r="L11">
        <v>5.2317</v>
      </c>
      <c r="M11">
        <f t="shared" si="5"/>
        <v>396.96841539255161</v>
      </c>
      <c r="N11">
        <f t="shared" si="6"/>
        <v>0.24508908923063877</v>
      </c>
      <c r="O11" s="21">
        <f t="shared" si="7"/>
        <v>1619.6902793130389</v>
      </c>
      <c r="P11" s="17">
        <v>1.3895428267705501</v>
      </c>
      <c r="Q11" s="17">
        <f t="shared" si="8"/>
        <v>1.3895428267705501E-3</v>
      </c>
      <c r="R11">
        <v>5.2317</v>
      </c>
      <c r="S11">
        <f t="shared" si="9"/>
        <v>391.27062543848552</v>
      </c>
      <c r="T11">
        <f t="shared" si="10"/>
        <v>0.23898397582445005</v>
      </c>
      <c r="U11" s="21">
        <f t="shared" si="11"/>
        <v>1637.2253582637707</v>
      </c>
      <c r="V11" s="17">
        <v>1.4506329342852153</v>
      </c>
      <c r="W11" s="17">
        <f t="shared" si="12"/>
        <v>1.4506329342852153E-3</v>
      </c>
      <c r="X11">
        <v>5.2317</v>
      </c>
      <c r="Y11">
        <f t="shared" si="13"/>
        <v>402.17268482880553</v>
      </c>
      <c r="Z11">
        <f t="shared" si="14"/>
        <v>0.24949070976321519</v>
      </c>
      <c r="AA11" s="21">
        <f t="shared" si="15"/>
        <v>1611.9745909997876</v>
      </c>
      <c r="AB11" s="17">
        <v>0.74214944291822937</v>
      </c>
      <c r="AC11" s="17">
        <f t="shared" si="16"/>
        <v>7.4214944291822933E-4</v>
      </c>
      <c r="AD11">
        <v>5.2317</v>
      </c>
      <c r="AE11">
        <f t="shared" si="17"/>
        <v>207.40224749821451</v>
      </c>
      <c r="AF11">
        <f t="shared" si="18"/>
        <v>0.12764041604727469</v>
      </c>
      <c r="AG11" s="21">
        <f t="shared" si="19"/>
        <v>1624.8947936788149</v>
      </c>
      <c r="AH11" s="17">
        <v>87.241297688395932</v>
      </c>
      <c r="AI11" s="17">
        <f t="shared" si="20"/>
        <v>8.7241297688395933E-2</v>
      </c>
      <c r="AJ11">
        <v>5.2317</v>
      </c>
      <c r="AK11">
        <f t="shared" si="21"/>
        <v>393.28693703569263</v>
      </c>
      <c r="AL11">
        <f t="shared" si="22"/>
        <v>15.004411361766557</v>
      </c>
      <c r="AM11" s="22">
        <f t="shared" si="23"/>
        <v>26.211420598467825</v>
      </c>
      <c r="AN11" s="17">
        <v>22.973316556404882</v>
      </c>
      <c r="AO11" s="17">
        <f t="shared" si="24"/>
        <v>2.2973316556404881E-2</v>
      </c>
      <c r="AP11">
        <v>5.2317</v>
      </c>
      <c r="AQ11">
        <f t="shared" si="25"/>
        <v>200.25655007981786</v>
      </c>
      <c r="AR11">
        <f t="shared" si="26"/>
        <v>3.9511229324851076</v>
      </c>
      <c r="AS11" s="22">
        <f t="shared" si="27"/>
        <v>50.683452148086928</v>
      </c>
    </row>
    <row r="12" spans="1:45" x14ac:dyDescent="0.25">
      <c r="C12" s="16"/>
    </row>
    <row r="15" spans="1:45" x14ac:dyDescent="0.25">
      <c r="D15" t="s">
        <v>106</v>
      </c>
      <c r="F15">
        <v>81.213618220466486</v>
      </c>
      <c r="L15">
        <v>75.877518854779822</v>
      </c>
      <c r="R15">
        <v>74.788429275089456</v>
      </c>
      <c r="X15">
        <v>76.872275709388063</v>
      </c>
      <c r="AD15">
        <v>39.643375479904144</v>
      </c>
      <c r="AJ15">
        <v>75.173832030829871</v>
      </c>
      <c r="AP15">
        <v>38.277529307838343</v>
      </c>
    </row>
    <row r="24" spans="3:10" x14ac:dyDescent="0.25">
      <c r="C24" s="23"/>
      <c r="D24" s="23" t="s">
        <v>112</v>
      </c>
      <c r="E24" s="23" t="s">
        <v>113</v>
      </c>
      <c r="F24" s="23" t="s">
        <v>114</v>
      </c>
      <c r="G24" s="23" t="s">
        <v>115</v>
      </c>
      <c r="H24" s="23" t="s">
        <v>116</v>
      </c>
      <c r="I24" s="23" t="s">
        <v>117</v>
      </c>
      <c r="J24" s="23" t="s">
        <v>118</v>
      </c>
    </row>
    <row r="25" spans="3:10" x14ac:dyDescent="0.25">
      <c r="C25" s="2" t="s">
        <v>86</v>
      </c>
      <c r="D25" s="24">
        <v>982.62061647951532</v>
      </c>
      <c r="E25" s="24">
        <v>1023.4112667608189</v>
      </c>
      <c r="F25" s="24">
        <v>1020.199813225423</v>
      </c>
      <c r="G25" s="24">
        <v>1071.9220794594755</v>
      </c>
      <c r="H25" s="24">
        <v>1022.5102160009492</v>
      </c>
      <c r="I25" s="24">
        <v>1605172.395048083</v>
      </c>
      <c r="J25" s="24">
        <v>621.20326123905477</v>
      </c>
    </row>
    <row r="26" spans="3:10" x14ac:dyDescent="0.25">
      <c r="C26" s="2" t="s">
        <v>84</v>
      </c>
      <c r="D26" s="24">
        <v>1141.8862298613258</v>
      </c>
      <c r="E26" s="24">
        <v>1184.6284606900449</v>
      </c>
      <c r="F26" s="24">
        <v>1165.9711560769831</v>
      </c>
      <c r="G26" s="24">
        <v>1192.8398815814492</v>
      </c>
      <c r="H26" s="24">
        <v>1193.4105317928083</v>
      </c>
      <c r="I26" s="24">
        <v>39.258273374768926</v>
      </c>
      <c r="J26" s="24">
        <v>573.56009792678992</v>
      </c>
    </row>
    <row r="27" spans="3:10" x14ac:dyDescent="0.25">
      <c r="C27" s="2" t="s">
        <v>59</v>
      </c>
      <c r="D27" s="24">
        <v>1782.1805541014185</v>
      </c>
      <c r="E27" s="24">
        <v>1964.5087851866697</v>
      </c>
      <c r="F27" s="24">
        <v>1965.8598540864277</v>
      </c>
      <c r="G27" s="24">
        <v>2044.8378352358218</v>
      </c>
      <c r="H27" s="24">
        <v>1919.9558293704126</v>
      </c>
      <c r="I27" s="24">
        <v>41.759809326351878</v>
      </c>
      <c r="J27" s="24">
        <v>512.49315251958581</v>
      </c>
    </row>
    <row r="28" spans="3:10" x14ac:dyDescent="0.25">
      <c r="C28" s="2" t="s">
        <v>24</v>
      </c>
      <c r="D28" s="24">
        <v>1764.618528769063</v>
      </c>
      <c r="E28" s="24">
        <v>1972.4301995178323</v>
      </c>
      <c r="F28" s="24">
        <v>1925.3786416393862</v>
      </c>
      <c r="G28" s="24">
        <v>1952.8943032909242</v>
      </c>
      <c r="H28" s="24">
        <v>1990.9610245689794</v>
      </c>
      <c r="I28" s="24">
        <v>2833.0001456844188</v>
      </c>
      <c r="J28" s="24">
        <v>403.45575560650468</v>
      </c>
    </row>
    <row r="29" spans="3:10" x14ac:dyDescent="0.25">
      <c r="C29" s="2" t="s">
        <v>8</v>
      </c>
      <c r="D29" s="24">
        <v>1618.6514833354388</v>
      </c>
      <c r="E29" s="24">
        <v>1925.2303334050264</v>
      </c>
      <c r="F29" s="24">
        <v>1874.3198938612161</v>
      </c>
      <c r="G29" s="24">
        <v>1966.8077659981939</v>
      </c>
      <c r="H29" s="24">
        <v>1938.5279958776471</v>
      </c>
      <c r="I29" s="24">
        <v>63.740885713674047</v>
      </c>
      <c r="J29" s="24">
        <v>256.01444946253991</v>
      </c>
    </row>
    <row r="30" spans="3:10" x14ac:dyDescent="0.25">
      <c r="C30" s="2" t="s">
        <v>12</v>
      </c>
      <c r="D30" s="24">
        <v>190.24784734914067</v>
      </c>
      <c r="E30" s="24">
        <v>190.58122468066927</v>
      </c>
      <c r="F30" s="24">
        <v>185.07855542004381</v>
      </c>
      <c r="G30" s="24">
        <v>177.47363577896576</v>
      </c>
      <c r="H30" s="24">
        <v>192.09564125590515</v>
      </c>
      <c r="I30" s="24">
        <v>31.094668028636281</v>
      </c>
      <c r="J30" s="24">
        <v>126.0956072264398</v>
      </c>
    </row>
    <row r="31" spans="3:10" x14ac:dyDescent="0.25">
      <c r="C31" s="2" t="s">
        <v>14</v>
      </c>
      <c r="D31" s="24">
        <v>1035.5906404368493</v>
      </c>
      <c r="E31" s="24">
        <v>1037.2536984983833</v>
      </c>
      <c r="F31" s="24">
        <v>1007.3486376241596</v>
      </c>
      <c r="G31" s="24">
        <v>1033.2620505986886</v>
      </c>
      <c r="H31" s="24">
        <v>1036.3390580418197</v>
      </c>
      <c r="I31" s="24">
        <v>1934.4758106492693</v>
      </c>
      <c r="J31" s="24">
        <v>89.820162349270731</v>
      </c>
    </row>
    <row r="32" spans="3:10" x14ac:dyDescent="0.25">
      <c r="C32" s="2" t="s">
        <v>71</v>
      </c>
      <c r="D32" s="24">
        <v>638.57985236924821</v>
      </c>
      <c r="E32" s="24">
        <v>662.0606976835636</v>
      </c>
      <c r="F32" s="24">
        <v>647.57395143468341</v>
      </c>
      <c r="G32" s="24">
        <v>659.39855893016602</v>
      </c>
      <c r="H32" s="24">
        <v>662.85738191726466</v>
      </c>
      <c r="I32" s="24">
        <v>37.3542309642608</v>
      </c>
      <c r="J32" s="24">
        <v>61.046263420030648</v>
      </c>
    </row>
    <row r="33" spans="3:10" x14ac:dyDescent="0.25">
      <c r="C33" s="2" t="s">
        <v>42</v>
      </c>
      <c r="D33" s="24">
        <v>1596.2343056224897</v>
      </c>
      <c r="E33" s="24">
        <v>1619.6902793130389</v>
      </c>
      <c r="F33" s="24">
        <v>1637.2253582637707</v>
      </c>
      <c r="G33" s="24">
        <v>1611.9745909997876</v>
      </c>
      <c r="H33" s="24">
        <v>1624.8947936788149</v>
      </c>
      <c r="I33" s="24">
        <v>26.211420598467825</v>
      </c>
      <c r="J33" s="24">
        <v>50.683452148086928</v>
      </c>
    </row>
    <row r="37" spans="3:10" x14ac:dyDescent="0.25">
      <c r="D37">
        <v>2.538488699574442</v>
      </c>
      <c r="E37">
        <v>2.2771685347254773</v>
      </c>
      <c r="F37">
        <v>2.2515490847665021</v>
      </c>
      <c r="G37">
        <v>2.2026158908884428</v>
      </c>
      <c r="H37">
        <v>1.1907901040904305</v>
      </c>
      <c r="I37">
        <v>1.4383919823529449E-3</v>
      </c>
      <c r="J37">
        <v>1.8925284521442496</v>
      </c>
    </row>
    <row r="38" spans="3:10" x14ac:dyDescent="0.25">
      <c r="D38">
        <v>2.1725752302209389</v>
      </c>
      <c r="E38">
        <v>1.9565896819798758</v>
      </c>
      <c r="F38">
        <v>1.9593652671928063</v>
      </c>
      <c r="G38">
        <v>1.9685950423954692</v>
      </c>
      <c r="H38">
        <v>1.0147278024330435</v>
      </c>
      <c r="I38">
        <v>58.493053634761715</v>
      </c>
      <c r="J38">
        <v>2.0386082033065662</v>
      </c>
    </row>
    <row r="39" spans="3:10" x14ac:dyDescent="0.25">
      <c r="D39">
        <v>1.3952620811277148</v>
      </c>
      <c r="E39">
        <v>1.1825997387140432</v>
      </c>
      <c r="F39">
        <v>1.164824484955828</v>
      </c>
      <c r="G39">
        <v>1.1510375679169083</v>
      </c>
      <c r="H39">
        <v>0.63220513813808665</v>
      </c>
      <c r="I39">
        <v>55.117157861218544</v>
      </c>
      <c r="J39">
        <v>2.2868330665368837</v>
      </c>
    </row>
    <row r="40" spans="3:10" x14ac:dyDescent="0.25">
      <c r="D40">
        <v>1.407900091165954</v>
      </c>
      <c r="E40">
        <v>1.1768071287516488</v>
      </c>
      <c r="F40">
        <v>1.1882616334879061</v>
      </c>
      <c r="G40">
        <v>1.2041617062642553</v>
      </c>
      <c r="H40">
        <v>0.60911834597001624</v>
      </c>
      <c r="I40">
        <v>0.81173431380233374</v>
      </c>
      <c r="J40">
        <v>2.9022966120221261</v>
      </c>
    </row>
    <row r="41" spans="3:10" x14ac:dyDescent="0.25">
      <c r="D41">
        <v>1.5245701177043463</v>
      </c>
      <c r="E41">
        <v>1.1975738900209083</v>
      </c>
      <c r="F41">
        <v>1.2124465178168931</v>
      </c>
      <c r="G41">
        <v>1.1876260545442103</v>
      </c>
      <c r="H41">
        <v>0.62139884493694175</v>
      </c>
      <c r="I41">
        <v>35.836079259261311</v>
      </c>
      <c r="J41">
        <v>4.5430897159513171</v>
      </c>
    </row>
    <row r="42" spans="3:10" x14ac:dyDescent="0.25">
      <c r="D42">
        <v>13.068372657802348</v>
      </c>
      <c r="E42">
        <v>12.188363841092508</v>
      </c>
      <c r="F42">
        <v>12.37059854593325</v>
      </c>
      <c r="G42">
        <v>13.260145629408401</v>
      </c>
      <c r="H42">
        <v>6.317794820520886</v>
      </c>
      <c r="I42">
        <v>74.010470794550201</v>
      </c>
      <c r="J42">
        <v>9.2930086736830742</v>
      </c>
    </row>
    <row r="43" spans="3:10" x14ac:dyDescent="0.25">
      <c r="D43">
        <v>2.3807226488403486</v>
      </c>
      <c r="E43">
        <v>2.2207322009963417</v>
      </c>
      <c r="F43">
        <v>2.2538378576656082</v>
      </c>
      <c r="G43">
        <v>2.2585375721027656</v>
      </c>
      <c r="H43">
        <v>1.1612796622944028</v>
      </c>
      <c r="I43">
        <v>1.1796996387112615</v>
      </c>
      <c r="J43">
        <v>12.937135375762447</v>
      </c>
    </row>
    <row r="44" spans="3:10" x14ac:dyDescent="0.25">
      <c r="D44">
        <v>3.8484992547965637</v>
      </c>
      <c r="E44">
        <v>3.4681116732428259</v>
      </c>
      <c r="F44">
        <v>3.4948038101989543</v>
      </c>
      <c r="G44">
        <v>3.5277638347308709</v>
      </c>
      <c r="H44">
        <v>1.8097904329442802</v>
      </c>
      <c r="I44">
        <v>60.898227022671314</v>
      </c>
      <c r="J44">
        <v>18.974160534443776</v>
      </c>
    </row>
    <row r="45" spans="3:10" x14ac:dyDescent="0.25">
      <c r="D45">
        <v>1.5476694371472077</v>
      </c>
      <c r="E45">
        <v>1.4250402550434058</v>
      </c>
      <c r="F45">
        <v>1.3895428267705501</v>
      </c>
      <c r="G45">
        <v>1.4506329342852153</v>
      </c>
      <c r="H45">
        <v>0.74214944291822937</v>
      </c>
      <c r="I45">
        <v>87.241297688395932</v>
      </c>
      <c r="J45">
        <v>22.973316556404882</v>
      </c>
    </row>
    <row r="51" spans="1:4" x14ac:dyDescent="0.25">
      <c r="B51" t="s">
        <v>119</v>
      </c>
      <c r="C51" t="s">
        <v>120</v>
      </c>
      <c r="D51" t="s">
        <v>130</v>
      </c>
    </row>
    <row r="52" spans="1:4" x14ac:dyDescent="0.25">
      <c r="A52" s="32" t="s">
        <v>121</v>
      </c>
      <c r="B52">
        <v>6.1749999999999998</v>
      </c>
      <c r="C52">
        <v>23.5928</v>
      </c>
      <c r="D52">
        <f>C52-B52</f>
        <v>17.4178</v>
      </c>
    </row>
    <row r="53" spans="1:4" x14ac:dyDescent="0.25">
      <c r="A53" s="32" t="s">
        <v>122</v>
      </c>
      <c r="B53">
        <v>6.165</v>
      </c>
      <c r="C53">
        <v>23.5869</v>
      </c>
      <c r="D53">
        <f t="shared" ref="D53:D60" si="28">C53-B53</f>
        <v>17.421900000000001</v>
      </c>
    </row>
    <row r="54" spans="1:4" x14ac:dyDescent="0.25">
      <c r="A54" s="32" t="s">
        <v>123</v>
      </c>
      <c r="B54">
        <v>6.1807999999999996</v>
      </c>
      <c r="C54">
        <v>23.508400000000002</v>
      </c>
      <c r="D54">
        <f t="shared" si="28"/>
        <v>17.327600000000004</v>
      </c>
    </row>
    <row r="55" spans="1:4" x14ac:dyDescent="0.25">
      <c r="A55" s="32" t="s">
        <v>124</v>
      </c>
      <c r="B55">
        <v>6.1360000000000001</v>
      </c>
      <c r="C55">
        <v>23.832999999999998</v>
      </c>
      <c r="D55">
        <f t="shared" si="28"/>
        <v>17.696999999999999</v>
      </c>
    </row>
    <row r="56" spans="1:4" x14ac:dyDescent="0.25">
      <c r="A56" s="32" t="s">
        <v>125</v>
      </c>
      <c r="B56">
        <v>6.1493000000000002</v>
      </c>
      <c r="C56">
        <v>23.904599999999999</v>
      </c>
      <c r="D56">
        <f t="shared" si="28"/>
        <v>17.755299999999998</v>
      </c>
    </row>
    <row r="57" spans="1:4" x14ac:dyDescent="0.25">
      <c r="A57" s="32" t="s">
        <v>126</v>
      </c>
      <c r="B57">
        <v>6.1630000000000003</v>
      </c>
      <c r="C57">
        <v>23.971599999999999</v>
      </c>
      <c r="D57">
        <f t="shared" si="28"/>
        <v>17.808599999999998</v>
      </c>
    </row>
    <row r="58" spans="1:4" x14ac:dyDescent="0.25">
      <c r="A58" s="32" t="s">
        <v>127</v>
      </c>
      <c r="B58">
        <v>6.2007000000000003</v>
      </c>
      <c r="C58">
        <v>23.976900000000001</v>
      </c>
      <c r="D58">
        <f t="shared" si="28"/>
        <v>17.776199999999999</v>
      </c>
    </row>
    <row r="59" spans="1:4" x14ac:dyDescent="0.25">
      <c r="A59" s="32" t="s">
        <v>128</v>
      </c>
      <c r="B59">
        <v>6.1336000000000004</v>
      </c>
      <c r="C59">
        <v>24.063700000000001</v>
      </c>
      <c r="D59">
        <f t="shared" si="28"/>
        <v>17.930099999999999</v>
      </c>
    </row>
    <row r="60" spans="1:4" x14ac:dyDescent="0.25">
      <c r="A60" s="32" t="s">
        <v>129</v>
      </c>
      <c r="B60">
        <v>6.1444000000000001</v>
      </c>
      <c r="C60">
        <v>24.1556</v>
      </c>
      <c r="D60">
        <f t="shared" si="28"/>
        <v>18.011199999999999</v>
      </c>
    </row>
  </sheetData>
  <mergeCells count="7">
    <mergeCell ref="AN1:AS1"/>
    <mergeCell ref="D1:I1"/>
    <mergeCell ref="J1:O1"/>
    <mergeCell ref="P1:U1"/>
    <mergeCell ref="V1:AA1"/>
    <mergeCell ref="AB1:AG1"/>
    <mergeCell ref="AH1:A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30</v>
      </c>
    </row>
    <row r="2" spans="1:1" x14ac:dyDescent="0.25">
      <c r="A2" t="s">
        <v>43</v>
      </c>
    </row>
    <row r="3" spans="1:1" x14ac:dyDescent="0.25">
      <c r="A3" t="s">
        <v>34</v>
      </c>
    </row>
    <row r="4" spans="1:1" x14ac:dyDescent="0.25">
      <c r="A4" t="s">
        <v>55</v>
      </c>
    </row>
    <row r="5" spans="1:1" x14ac:dyDescent="0.25">
      <c r="A5" t="s">
        <v>76</v>
      </c>
    </row>
    <row r="6" spans="1:1" x14ac:dyDescent="0.25">
      <c r="A6" t="s">
        <v>48</v>
      </c>
    </row>
    <row r="7" spans="1:1" x14ac:dyDescent="0.25">
      <c r="A7" t="s">
        <v>26</v>
      </c>
    </row>
    <row r="8" spans="1:1" x14ac:dyDescent="0.25">
      <c r="A8" t="s">
        <v>27</v>
      </c>
    </row>
    <row r="9" spans="1:1" x14ac:dyDescent="0.25">
      <c r="A9" t="s">
        <v>29</v>
      </c>
    </row>
    <row r="10" spans="1:1" x14ac:dyDescent="0.25">
      <c r="A10" t="s">
        <v>62</v>
      </c>
    </row>
    <row r="11" spans="1:1" x14ac:dyDescent="0.25">
      <c r="A11" t="s">
        <v>1</v>
      </c>
    </row>
    <row r="12" spans="1:1" x14ac:dyDescent="0.25">
      <c r="A12" t="s">
        <v>47</v>
      </c>
    </row>
    <row r="13" spans="1:1" x14ac:dyDescent="0.25">
      <c r="A13" t="s">
        <v>44</v>
      </c>
    </row>
    <row r="14" spans="1:1" x14ac:dyDescent="0.25">
      <c r="A14" t="s">
        <v>69</v>
      </c>
    </row>
    <row r="15" spans="1:1" x14ac:dyDescent="0.25">
      <c r="A15" t="s">
        <v>15</v>
      </c>
    </row>
    <row r="16" spans="1:1" x14ac:dyDescent="0.25">
      <c r="A16" t="s">
        <v>10</v>
      </c>
    </row>
    <row r="17" spans="1:1" x14ac:dyDescent="0.25">
      <c r="A17" t="s">
        <v>73</v>
      </c>
    </row>
    <row r="18" spans="1:1" x14ac:dyDescent="0.25">
      <c r="A18" t="s">
        <v>19</v>
      </c>
    </row>
    <row r="19" spans="1:1" x14ac:dyDescent="0.25">
      <c r="A19" t="s">
        <v>35</v>
      </c>
    </row>
    <row r="20" spans="1:1" x14ac:dyDescent="0.25">
      <c r="A20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2019-10-01T16:23:52Z</dcterms:created>
  <dcterms:modified xsi:type="dcterms:W3CDTF">2019-10-29T14:52:36Z</dcterms:modified>
</cp:coreProperties>
</file>